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7" documentId="13_ncr:1_{D2D2BF84-EA43-495E-9DDA-D7EE16E5B9FE}" xr6:coauthVersionLast="47" xr6:coauthVersionMax="47" xr10:uidLastSave="{12A102A6-44F8-4461-A680-D136755C8D47}"/>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Anketa!$A$21:$J$31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0" i="1"/>
  <c r="G46" i="1"/>
  <c r="G33" i="1"/>
  <c r="G34" i="1"/>
  <c r="K37" i="1"/>
  <c r="I37" i="1"/>
  <c r="F1156" i="15" l="1"/>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E18" i="1" s="1"/>
  <c r="L18"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0" i="1" s="1"/>
  <c r="H229" i="13"/>
  <c r="H46" i="1" s="1"/>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7" i="1" l="1"/>
  <c r="H54" i="1" l="1"/>
  <c r="H55" i="1"/>
  <c r="H56" i="1"/>
  <c r="H57" i="1"/>
  <c r="H58" i="1"/>
  <c r="H59" i="1"/>
  <c r="H53" i="1"/>
  <c r="H47" i="1"/>
  <c r="H48" i="1"/>
  <c r="H49" i="1"/>
  <c r="H45" i="1"/>
  <c r="G62" i="1"/>
  <c r="B28" i="1" l="1"/>
  <c r="C28" i="1"/>
  <c r="F28" i="1" l="1"/>
</calcChain>
</file>

<file path=xl/sharedStrings.xml><?xml version="1.0" encoding="utf-8"?>
<sst xmlns="http://schemas.openxmlformats.org/spreadsheetml/2006/main" count="2949" uniqueCount="1011">
  <si>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</si>
  <si>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</si>
  <si>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</si>
  <si>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</si>
  <si>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</si>
  <si>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</si>
  <si>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</si>
  <si>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</si>
  <si>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</si>
  <si>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</si>
  <si>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</si>
  <si>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</si>
  <si>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</si>
  <si>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</si>
  <si>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</si>
  <si>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</si>
  <si>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Priedulāju mežs</t>
  </si>
  <si>
    <t>1.6.</t>
  </si>
  <si>
    <t>Priekšlikuma sagatavošanas datums</t>
  </si>
  <si>
    <t>17.10.2022.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</si>
  <si>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</si>
  <si>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</si>
  <si>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</si>
  <si>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</si>
  <si>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</si>
  <si>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</si>
  <si>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</si>
  <si>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</si>
  <si>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</si>
  <si>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</si>
  <si>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</si>
  <si>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</si>
  <si>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</si>
  <si>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</si>
  <si>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</si>
  <si>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</si>
  <si>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</si>
  <si>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</si>
  <si>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</si>
  <si>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</si>
  <si>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</si>
  <si>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</si>
  <si>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</si>
  <si>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</si>
  <si>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</si>
  <si>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</si>
  <si>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</si>
  <si>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</si>
  <si>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</si>
  <si>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</si>
  <si>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</si>
  <si>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</si>
  <si>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</si>
  <si>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</si>
  <si>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</si>
  <si>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</si>
  <si>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</si>
  <si>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</si>
  <si>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</si>
  <si>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</si>
  <si>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</si>
  <si>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</si>
  <si>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</si>
  <si>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</si>
  <si>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</si>
  <si>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</si>
  <si>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</si>
  <si>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</si>
  <si>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</si>
  <si>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</si>
  <si>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</si>
  <si>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</si>
  <si>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</si>
  <si>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</si>
  <si>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</si>
  <si>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</si>
  <si>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</si>
  <si>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</si>
  <si>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</si>
  <si>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</si>
  <si>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</si>
  <si>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</si>
  <si>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</si>
  <si>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</si>
  <si>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</si>
  <si>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</si>
  <si>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</si>
  <si>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</si>
  <si>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</si>
  <si>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</si>
  <si>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</si>
  <si>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</si>
  <si>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</si>
  <si>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</si>
  <si>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</si>
  <si>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</si>
  <si>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</si>
  <si>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</si>
  <si>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</si>
  <si>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</si>
  <si>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</si>
  <si>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</si>
  <si>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</si>
  <si>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</si>
  <si>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</si>
  <si>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</si>
  <si>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</si>
  <si>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</si>
  <si>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</si>
  <si>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</si>
  <si>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</si>
  <si>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</si>
  <si>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 xml:space="preserve">Teritorijā atrodas pūcēm, dzeņiem un citām īpaši aizsargājamām putnu sugām piemērotas dzīvotnes, tajā skaitā dibināts mikroliegums medņa </t>
    </r>
    <r>
      <rPr>
        <i/>
        <sz val="11"/>
        <color rgb="FF000000"/>
        <rFont val="Calibri"/>
      </rPr>
      <t xml:space="preserve">Tetrao urogallus </t>
    </r>
    <r>
      <rPr>
        <sz val="11"/>
        <color rgb="FF000000"/>
        <rFont val="Calibri"/>
      </rPr>
      <t>aizsardzībai.</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</si>
  <si>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</si>
  <si>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</si>
  <si>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</si>
  <si>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 xml:space="preserve">Nodrošināt Eiropas nozīmes aizsargājamo biotopu:  veci vai dabiski boreāli meži (9010*)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</si>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</sst>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font>
    <font>
      <i/>
      <sz val="11"/>
      <color rgb="FF000000"/>
      <name val="Calibri"/>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0" borderId="1" xfId="0" applyFont="1" applyFill="1" applyBorder="1" applyAlignment="1">
      <alignment horizontal="left"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3" fillId="0" borderId="12" xfId="0" applyFont="1" applyBorder="1" applyAlignment="1">
      <alignment horizontal="center" vertical="top" wrapText="1"/>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3" borderId="9" xfId="0" applyFont="1" applyFill="1" applyBorder="1" applyAlignment="1">
      <alignment horizont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5"/>
  <sheetViews>
    <sheetView tabSelected="1" zoomScale="110" zoomScaleNormal="110" workbookViewId="0">
      <selection activeCell="I66" sqref="I66"/>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5" t="s">
        <v>0</v>
      </c>
      <c r="B1" s="165"/>
      <c r="C1" s="165"/>
      <c r="D1" s="165"/>
      <c r="E1" s="165"/>
      <c r="F1" s="165"/>
      <c r="G1" s="165"/>
      <c r="H1" s="165"/>
      <c r="I1" s="165"/>
      <c r="J1" s="165"/>
    </row>
    <row r="2" spans="1:12">
      <c r="A2" s="99" t="s">
        <v>1</v>
      </c>
      <c r="B2" s="99"/>
      <c r="C2" s="99"/>
      <c r="D2" s="99"/>
      <c r="E2" s="99"/>
      <c r="F2" s="99"/>
      <c r="G2" s="99"/>
      <c r="H2" s="99"/>
      <c r="I2" s="99"/>
      <c r="J2" s="99"/>
    </row>
    <row r="3" spans="1:12" ht="26.25" customHeight="1">
      <c r="A3" s="172" t="s">
        <v>2</v>
      </c>
      <c r="B3" s="88" t="s">
        <v>3</v>
      </c>
      <c r="C3" s="88"/>
      <c r="D3" s="88"/>
      <c r="E3" s="88"/>
      <c r="F3" s="185" t="s">
        <v>4</v>
      </c>
      <c r="G3" s="185"/>
      <c r="H3" s="185"/>
      <c r="I3" s="185"/>
      <c r="J3" s="185"/>
      <c r="K3" s="73">
        <v>4</v>
      </c>
    </row>
    <row r="4" spans="1:12" ht="24" customHeight="1">
      <c r="A4" s="172"/>
      <c r="B4" s="166" t="str">
        <f>IFERROR(INDEX('Skaidrojumi 1. daļa un biotopi'!$B$3:$C$5,MATCH(Anketa!$F$3,'Skaidrojumi 1. daļa un biotopi'!$B$3:$B$5,0),2),"")</f>
        <v>teritorijas, kas noteiktas īpaši aizsargājamo sugu un īpaši aizsargājamo biotopu aizsardzībai</v>
      </c>
      <c r="C4" s="167"/>
      <c r="D4" s="167"/>
      <c r="E4" s="167"/>
      <c r="F4" s="167"/>
      <c r="G4" s="167"/>
      <c r="H4" s="167"/>
      <c r="I4" s="167"/>
      <c r="J4" s="168"/>
    </row>
    <row r="5" spans="1:12" ht="21" customHeight="1">
      <c r="A5" s="128" t="s">
        <v>5</v>
      </c>
      <c r="B5" s="113" t="s">
        <v>6</v>
      </c>
      <c r="C5" s="113"/>
      <c r="D5" s="113"/>
      <c r="E5" s="169">
        <v>385</v>
      </c>
      <c r="F5" s="169"/>
      <c r="G5" s="169"/>
      <c r="H5" s="169"/>
      <c r="I5" s="169"/>
      <c r="J5" s="169"/>
    </row>
    <row r="6" spans="1:12" ht="21" customHeight="1">
      <c r="A6" s="113"/>
      <c r="B6" s="172" t="s">
        <v>7</v>
      </c>
      <c r="C6" s="180"/>
      <c r="D6" s="181"/>
      <c r="E6" s="182"/>
      <c r="F6" s="183"/>
      <c r="G6" s="183"/>
      <c r="H6" s="183"/>
      <c r="I6" s="183"/>
      <c r="J6" s="184"/>
    </row>
    <row r="7" spans="1:12" ht="21" customHeight="1">
      <c r="A7" s="42" t="s">
        <v>8</v>
      </c>
      <c r="B7" s="147" t="s">
        <v>9</v>
      </c>
      <c r="C7" s="147"/>
      <c r="D7" s="147"/>
      <c r="E7" s="170" t="s">
        <v>10</v>
      </c>
      <c r="F7" s="170"/>
      <c r="G7" s="170"/>
      <c r="H7" s="170"/>
      <c r="I7" s="170"/>
      <c r="J7" s="170"/>
    </row>
    <row r="8" spans="1:12" ht="33.75" customHeight="1">
      <c r="A8" s="42" t="s">
        <v>11</v>
      </c>
      <c r="B8" s="173" t="s">
        <v>12</v>
      </c>
      <c r="C8" s="174"/>
      <c r="D8" s="175"/>
      <c r="E8" s="176" t="s">
        <v>13</v>
      </c>
      <c r="F8" s="177"/>
      <c r="G8" s="177"/>
      <c r="H8" s="177"/>
      <c r="I8" s="177"/>
      <c r="J8" s="178"/>
    </row>
    <row r="9" spans="1:12" ht="21" customHeight="1">
      <c r="A9" s="42" t="s">
        <v>14</v>
      </c>
      <c r="B9" s="147" t="s">
        <v>15</v>
      </c>
      <c r="C9" s="147"/>
      <c r="D9" s="147"/>
      <c r="E9" s="179" t="s">
        <v>16</v>
      </c>
      <c r="F9" s="179"/>
      <c r="G9" s="179"/>
      <c r="H9" s="179"/>
      <c r="I9" s="179"/>
      <c r="J9" s="179"/>
    </row>
    <row r="10" spans="1:12" ht="22.5" customHeight="1">
      <c r="A10" s="42" t="s">
        <v>17</v>
      </c>
      <c r="B10" s="171" t="s">
        <v>18</v>
      </c>
      <c r="C10" s="171"/>
      <c r="D10" s="171"/>
      <c r="E10" s="171"/>
      <c r="F10" s="170" t="s">
        <v>19</v>
      </c>
      <c r="G10" s="170"/>
      <c r="H10" s="170"/>
      <c r="I10" s="170"/>
      <c r="J10" s="170"/>
    </row>
    <row r="11" spans="1:12" ht="22.5" customHeight="1">
      <c r="A11" s="42" t="s">
        <v>20</v>
      </c>
      <c r="B11" s="171" t="s">
        <v>21</v>
      </c>
      <c r="C11" s="171"/>
      <c r="D11" s="171"/>
      <c r="E11" s="171"/>
      <c r="F11" s="170" t="s">
        <v>22</v>
      </c>
      <c r="G11" s="170"/>
      <c r="H11" s="170"/>
      <c r="I11" s="170"/>
      <c r="J11" s="170"/>
    </row>
    <row r="12" spans="1:12" ht="22.5" customHeight="1">
      <c r="A12" s="147" t="s">
        <v>23</v>
      </c>
      <c r="B12" s="171" t="s">
        <v>24</v>
      </c>
      <c r="C12" s="171"/>
      <c r="D12" s="171"/>
      <c r="E12" s="171"/>
      <c r="F12" s="29" t="s">
        <v>25</v>
      </c>
      <c r="G12" s="170">
        <v>358219</v>
      </c>
      <c r="H12" s="170"/>
      <c r="I12" s="170"/>
      <c r="J12" s="170"/>
    </row>
    <row r="13" spans="1:12" ht="22.5" customHeight="1">
      <c r="A13" s="147"/>
      <c r="B13" s="171"/>
      <c r="C13" s="171"/>
      <c r="D13" s="171"/>
      <c r="E13" s="171"/>
      <c r="F13" s="29" t="s">
        <v>26</v>
      </c>
      <c r="G13" s="170">
        <v>335592</v>
      </c>
      <c r="H13" s="170"/>
      <c r="I13" s="170"/>
      <c r="J13" s="170"/>
    </row>
    <row r="14" spans="1:12" ht="23.25" customHeight="1">
      <c r="A14" s="48" t="s">
        <v>27</v>
      </c>
      <c r="B14" s="150" t="s">
        <v>28</v>
      </c>
      <c r="C14" s="151"/>
      <c r="D14" s="65">
        <f>IFERROR(INDEX('N200 info'!$A$2:$L$342,MATCH(Anketa!$E$5,'N200 info'!$A$2:$A$342,0),2),"")</f>
        <v>92.883341999999999</v>
      </c>
      <c r="E14" s="150" t="s">
        <v>29</v>
      </c>
      <c r="F14" s="152"/>
      <c r="G14" s="152"/>
      <c r="H14" s="151"/>
      <c r="I14" s="162" t="s">
        <v>30</v>
      </c>
      <c r="J14" s="162"/>
    </row>
    <row r="15" spans="1:12">
      <c r="A15" s="157" t="s">
        <v>31</v>
      </c>
      <c r="B15" s="157"/>
      <c r="C15" s="157"/>
      <c r="D15" s="157"/>
      <c r="E15" s="157"/>
      <c r="F15" s="157"/>
      <c r="G15" s="157"/>
      <c r="H15" s="157"/>
      <c r="I15" s="157"/>
      <c r="J15" s="157"/>
      <c r="K15" s="157"/>
      <c r="L15" s="158"/>
    </row>
    <row r="16" spans="1:12" ht="15" customHeight="1">
      <c r="A16" s="148" t="s">
        <v>32</v>
      </c>
      <c r="B16" s="148" t="s">
        <v>33</v>
      </c>
      <c r="C16" s="148"/>
      <c r="D16" s="148"/>
      <c r="E16" s="149" t="s">
        <v>34</v>
      </c>
      <c r="F16" s="149" t="s">
        <v>35</v>
      </c>
      <c r="G16" s="153" t="s">
        <v>36</v>
      </c>
      <c r="H16" s="153"/>
      <c r="I16" s="153"/>
      <c r="J16" s="153"/>
      <c r="K16" s="163" t="s">
        <v>37</v>
      </c>
      <c r="L16" s="159" t="s">
        <v>38</v>
      </c>
    </row>
    <row r="17" spans="1:14" ht="30" customHeight="1">
      <c r="A17" s="89"/>
      <c r="B17" s="89"/>
      <c r="C17" s="89"/>
      <c r="D17" s="89"/>
      <c r="E17" s="88"/>
      <c r="F17" s="88"/>
      <c r="G17" s="30" t="s">
        <v>39</v>
      </c>
      <c r="H17" s="30" t="s">
        <v>40</v>
      </c>
      <c r="I17" s="30" t="s">
        <v>41</v>
      </c>
      <c r="J17" s="30" t="s">
        <v>42</v>
      </c>
      <c r="K17" s="164"/>
      <c r="L17" s="160"/>
    </row>
    <row r="18" spans="1:14" ht="29.25" customHeight="1">
      <c r="A18" s="43" t="str">
        <f>'Biotopi poligonos'!$G3</f>
        <v>9010*</v>
      </c>
      <c r="B18" s="186" t="str">
        <f>IFERROR(INDEX('Skaidrojumi 1. daļa un biotopi'!$B$18:$C$78,MATCH(Anketa!A18,'Skaidrojumi 1. daļa un biotopi'!$B$18:$B$78,0),2),"")</f>
        <v>Veci vai dabiski boreāli meži</v>
      </c>
      <c r="C18" s="186"/>
      <c r="D18" s="186"/>
      <c r="E18" s="71">
        <f>'Biotopi poligonos'!$H3</f>
        <v>67.586624999999998</v>
      </c>
      <c r="F18" s="43" t="s">
        <v>43</v>
      </c>
      <c r="G18" s="43" t="s">
        <v>44</v>
      </c>
      <c r="H18" s="43" t="s">
        <v>45</v>
      </c>
      <c r="I18" s="43" t="s">
        <v>46</v>
      </c>
      <c r="J18" s="43" t="s">
        <v>44</v>
      </c>
      <c r="K18" s="74">
        <f>IFERROR(INDEX(Sheet1!$A$2:$B$61,MATCH($A18,Sheet1!$A$2:$A$61,0),2),"")</f>
        <v>27977.709726000001</v>
      </c>
      <c r="L18" s="75">
        <f>E18*100/K18</f>
        <v>0.24157311539046736</v>
      </c>
      <c r="M18" s="6"/>
      <c r="N18" s="6"/>
    </row>
    <row r="19" spans="1:14" ht="63" customHeight="1">
      <c r="A19" s="161" t="s">
        <v>47</v>
      </c>
      <c r="B19" s="161"/>
      <c r="C19" s="161"/>
      <c r="D19" s="161"/>
      <c r="E19" s="161"/>
      <c r="F19" s="161"/>
      <c r="G19" s="161"/>
      <c r="H19" s="161"/>
      <c r="I19" s="161"/>
      <c r="J19" s="161"/>
      <c r="K19" s="161"/>
      <c r="L19" s="161"/>
    </row>
    <row r="20" spans="1:14" ht="22.5" customHeight="1">
      <c r="A20" s="64" t="s">
        <v>48</v>
      </c>
      <c r="B20" s="92" t="s">
        <v>49</v>
      </c>
      <c r="C20" s="93"/>
      <c r="D20" s="72">
        <f>IFERROR(INDEX('N200 info'!$A$2:$L$342,MATCH(Anketa!$E$5,'N200 info'!$A$2:$A$342,0),9),"")</f>
        <v>67.586617000000004</v>
      </c>
      <c r="E20" s="92" t="s">
        <v>50</v>
      </c>
      <c r="F20" s="94"/>
      <c r="G20" s="93"/>
      <c r="H20" s="76">
        <f>IFERROR(INDEX('N200 info'!$A$2:$L$342,MATCH(Anketa!$E$5,'N200 info'!$A$2:$A$342,0),10),"")</f>
        <v>0.72765057269364841</v>
      </c>
      <c r="I20" s="63"/>
      <c r="J20" s="63"/>
      <c r="K20" s="63"/>
    </row>
    <row r="21" spans="1:14">
      <c r="A21" s="99" t="s">
        <v>51</v>
      </c>
      <c r="B21" s="99"/>
      <c r="C21" s="99"/>
      <c r="D21" s="99"/>
      <c r="E21" s="99"/>
      <c r="F21" s="99"/>
      <c r="G21" s="99"/>
      <c r="H21" s="99"/>
      <c r="I21" s="99"/>
      <c r="J21" s="99"/>
      <c r="K21" s="39"/>
    </row>
    <row r="22" spans="1:14" ht="28.5" customHeight="1">
      <c r="A22" s="100" t="s">
        <v>52</v>
      </c>
      <c r="B22" s="100"/>
      <c r="C22" s="100"/>
      <c r="D22" s="100"/>
      <c r="E22" s="100"/>
      <c r="F22" s="100"/>
      <c r="G22" s="100"/>
      <c r="H22" s="100"/>
      <c r="I22" s="100"/>
      <c r="J22" s="100"/>
      <c r="K22" s="39"/>
    </row>
    <row r="23" spans="1:14" ht="28.5" customHeight="1">
      <c r="A23" s="95" t="s">
        <v>53</v>
      </c>
      <c r="B23" s="96"/>
      <c r="C23" s="97"/>
      <c r="D23" s="87"/>
      <c r="E23" s="98"/>
      <c r="F23" s="98"/>
      <c r="G23" s="98"/>
      <c r="H23" s="98"/>
      <c r="I23" s="98"/>
      <c r="J23" s="98"/>
      <c r="K23" s="39"/>
    </row>
    <row r="24" spans="1:14" ht="31.5" customHeight="1">
      <c r="A24" s="90" t="s">
        <v>54</v>
      </c>
      <c r="B24" s="90"/>
      <c r="C24" s="90"/>
      <c r="D24" s="91"/>
      <c r="E24" s="88" t="s">
        <v>55</v>
      </c>
      <c r="F24" s="88"/>
      <c r="G24" s="88"/>
      <c r="H24" s="88"/>
      <c r="I24" s="88"/>
      <c r="J24" s="88"/>
      <c r="K24" s="37"/>
    </row>
    <row r="25" spans="1:14" ht="25.5" customHeight="1">
      <c r="A25" s="88" t="s">
        <v>56</v>
      </c>
      <c r="B25" s="89" t="s">
        <v>32</v>
      </c>
      <c r="C25" s="88" t="s">
        <v>57</v>
      </c>
      <c r="D25" s="88" t="s">
        <v>58</v>
      </c>
      <c r="E25" s="89" t="s">
        <v>59</v>
      </c>
      <c r="F25" s="88" t="s">
        <v>60</v>
      </c>
      <c r="G25" s="88"/>
      <c r="H25" s="89" t="s">
        <v>61</v>
      </c>
      <c r="I25" s="88" t="s">
        <v>62</v>
      </c>
      <c r="J25" s="88" t="s">
        <v>35</v>
      </c>
      <c r="K25" s="40"/>
      <c r="L25" s="41"/>
      <c r="M25" s="40"/>
    </row>
    <row r="26" spans="1:14" ht="24" customHeight="1">
      <c r="A26" s="88"/>
      <c r="B26" s="89"/>
      <c r="C26" s="88"/>
      <c r="D26" s="88"/>
      <c r="E26" s="89"/>
      <c r="F26" s="38" t="s">
        <v>63</v>
      </c>
      <c r="G26" s="38" t="s">
        <v>64</v>
      </c>
      <c r="H26" s="89"/>
      <c r="I26" s="88"/>
      <c r="J26" s="88"/>
      <c r="K26" s="40"/>
      <c r="L26" s="41"/>
      <c r="M26" s="40"/>
    </row>
    <row r="27" spans="1:14" ht="30.75" customHeight="1">
      <c r="A27" s="116" t="s">
        <v>65</v>
      </c>
      <c r="B27" s="116"/>
      <c r="C27" s="116"/>
      <c r="D27" s="116"/>
      <c r="E27" s="116"/>
      <c r="F27" s="116"/>
      <c r="G27" s="116"/>
      <c r="H27" s="116"/>
      <c r="I27" s="116"/>
      <c r="J27" s="116"/>
      <c r="K27" s="40"/>
      <c r="L27" s="41"/>
      <c r="M27" s="40"/>
    </row>
    <row r="28" spans="1:14" ht="31.5" customHeight="1">
      <c r="A28" s="81"/>
      <c r="B28" s="82" t="str">
        <f>IFERROR(INDEX('Biotopu direktīvas II p. sugas'!$B$2:$D$69,MATCH($D28,'Biotopu direktīvas II p. sugas'!$B$2:$B$69,0),3),"")</f>
        <v/>
      </c>
      <c r="C28" s="83" t="str">
        <f>IFERROR(INDEX('Biotopu direktīvas II p. sugas'!$B$2:$D$69,MATCH($D28,'Biotopu direktīvas II p. sugas'!$B$2:$B$69,0),2),"")</f>
        <v/>
      </c>
      <c r="D28" s="84"/>
      <c r="E28" s="81"/>
      <c r="F28" s="81" t="str">
        <f>IFERROR(INDEX('Sugas skaidrojumi'!$A$12:$B$15,MATCH(Anketa!E28,'Sugas skaidrojumi'!$A$12:$A$15,0),2),"")</f>
        <v/>
      </c>
      <c r="G28" s="81"/>
      <c r="H28" s="81"/>
      <c r="I28" s="81"/>
      <c r="J28" s="81"/>
      <c r="K28" s="37"/>
    </row>
    <row r="29" spans="1:14" ht="17.25" customHeight="1">
      <c r="A29" s="154" t="s">
        <v>66</v>
      </c>
      <c r="B29" s="155"/>
      <c r="C29" s="155"/>
      <c r="D29" s="155"/>
      <c r="E29" s="155"/>
      <c r="F29" s="155"/>
      <c r="G29" s="155"/>
      <c r="H29" s="155"/>
      <c r="I29" s="155"/>
      <c r="J29" s="156"/>
    </row>
    <row r="30" spans="1:14" ht="29.25" customHeight="1">
      <c r="A30" s="85"/>
      <c r="B30" s="86"/>
      <c r="C30" s="85"/>
      <c r="D30" s="85"/>
      <c r="E30" s="84"/>
      <c r="F30" s="85"/>
      <c r="G30" s="85"/>
      <c r="H30" s="84"/>
      <c r="I30" s="84"/>
      <c r="J30" s="84"/>
    </row>
    <row r="31" spans="1:14" ht="124.5" customHeight="1" thickBot="1">
      <c r="A31" s="117" t="s">
        <v>67</v>
      </c>
      <c r="B31" s="117"/>
      <c r="C31" s="117"/>
      <c r="D31" s="117"/>
      <c r="E31" s="117"/>
      <c r="F31" s="117"/>
      <c r="G31" s="117"/>
      <c r="H31" s="117"/>
      <c r="I31" s="117"/>
      <c r="J31" s="117"/>
    </row>
    <row r="32" spans="1:14" ht="26.25" customHeight="1">
      <c r="A32" s="125" t="s">
        <v>68</v>
      </c>
      <c r="B32" s="149" t="s">
        <v>69</v>
      </c>
      <c r="C32" s="149"/>
      <c r="D32" s="149"/>
      <c r="E32" s="149"/>
      <c r="F32" s="149"/>
      <c r="G32" s="148" t="s">
        <v>34</v>
      </c>
      <c r="H32" s="148"/>
    </row>
    <row r="33" spans="1:12" ht="26.25" customHeight="1">
      <c r="A33" s="125"/>
      <c r="B33" s="109" t="s">
        <v>70</v>
      </c>
      <c r="C33" s="110"/>
      <c r="D33" s="110"/>
      <c r="E33" s="110"/>
      <c r="F33" s="111"/>
      <c r="G33" s="112">
        <f>IFERROR(INDEX('N200 info'!$A$2:$L$342,MATCH(Anketa!$E$5,'N200 info'!$A$2:$A$342,0),12),"")</f>
        <v>0</v>
      </c>
      <c r="H33" s="91"/>
    </row>
    <row r="34" spans="1:12" ht="26.25" customHeight="1">
      <c r="A34" s="125"/>
      <c r="B34" s="109" t="s">
        <v>71</v>
      </c>
      <c r="C34" s="110"/>
      <c r="D34" s="110"/>
      <c r="E34" s="110"/>
      <c r="F34" s="111"/>
      <c r="G34" s="112">
        <f>IFERROR(INDEX('N200 info'!$A$2:$L$342,MATCH(Anketa!$E$5,'N200 info'!$A$2:$A$342,0),6),"")</f>
        <v>44.112929999999999</v>
      </c>
      <c r="H34" s="91"/>
    </row>
    <row r="35" spans="1:12" ht="23.25" customHeight="1">
      <c r="A35" s="193" t="s">
        <v>72</v>
      </c>
      <c r="B35" s="101" t="s">
        <v>73</v>
      </c>
      <c r="C35" s="101"/>
      <c r="D35" s="101"/>
      <c r="E35" s="101"/>
      <c r="F35" s="101"/>
      <c r="G35" s="103"/>
      <c r="H35" s="103"/>
      <c r="I35" s="101"/>
      <c r="J35" s="101"/>
      <c r="K35" s="103"/>
      <c r="L35" s="103"/>
    </row>
    <row r="36" spans="1:12" ht="33" customHeight="1">
      <c r="A36" s="125"/>
      <c r="B36" s="108" t="s">
        <v>74</v>
      </c>
      <c r="C36" s="194"/>
      <c r="D36" s="52" t="s">
        <v>75</v>
      </c>
      <c r="E36" s="108" t="s">
        <v>76</v>
      </c>
      <c r="F36" s="102"/>
      <c r="G36" s="203" t="s">
        <v>77</v>
      </c>
      <c r="H36" s="203"/>
      <c r="I36" s="102" t="s">
        <v>28</v>
      </c>
      <c r="J36" s="102"/>
      <c r="K36" s="101" t="s">
        <v>78</v>
      </c>
      <c r="L36" s="101"/>
    </row>
    <row r="37" spans="1:12" ht="36.75" customHeight="1">
      <c r="A37" s="125"/>
      <c r="B37" s="187" t="s">
        <v>79</v>
      </c>
      <c r="C37" s="189"/>
      <c r="D37" s="47" t="s">
        <v>80</v>
      </c>
      <c r="E37" s="127" t="str">
        <f>IFERROR(INDEX('Mikroliegumu sugas'!A2:B3104,MATCH(Anketa!$D37,'Mikroliegumu sugas'!A2:$A$301,0),2),"")</f>
        <v>Tetrao urogallus</v>
      </c>
      <c r="F37" s="127"/>
      <c r="G37" s="138">
        <v>754</v>
      </c>
      <c r="H37" s="139"/>
      <c r="I37" s="104">
        <f>IFERROR(INDEX('N200 info'!$A$2:$L$342,MATCH(Anketa!$E$5,'N200 info'!$A$2:$A$342,0),4),"")</f>
        <v>76.041130999999993</v>
      </c>
      <c r="J37" s="105"/>
      <c r="K37" s="106">
        <f>IFERROR(INDEX('N200 info'!$A$2:$L$342,MATCH(Anketa!$E$5,'N200 info'!$A$2:$A$342,0),5),"")</f>
        <v>16.176629999999999</v>
      </c>
      <c r="L37" s="107"/>
    </row>
    <row r="38" spans="1:12" ht="29.25" customHeight="1">
      <c r="A38" s="125"/>
      <c r="B38" s="195" t="s">
        <v>81</v>
      </c>
      <c r="C38" s="195"/>
      <c r="D38" s="195"/>
      <c r="E38" s="195"/>
      <c r="F38" s="195"/>
      <c r="G38" s="195"/>
      <c r="H38" s="195"/>
      <c r="I38" s="44"/>
    </row>
    <row r="39" spans="1:12" ht="29.25" customHeight="1">
      <c r="A39" s="172" t="s">
        <v>82</v>
      </c>
      <c r="B39" s="180"/>
      <c r="C39" s="180"/>
      <c r="D39" s="180"/>
      <c r="E39" s="180"/>
      <c r="F39" s="180"/>
      <c r="G39" s="180"/>
      <c r="H39" s="181"/>
      <c r="I39" s="44"/>
    </row>
    <row r="40" spans="1:12" ht="29.45" customHeight="1">
      <c r="A40" s="200"/>
      <c r="B40" s="201"/>
      <c r="C40" s="201"/>
      <c r="D40" s="201"/>
      <c r="E40" s="201"/>
      <c r="F40" s="201"/>
      <c r="G40" s="201"/>
      <c r="H40" s="202"/>
      <c r="I40" s="44"/>
    </row>
    <row r="41" spans="1:12" ht="163.9" customHeight="1">
      <c r="A41" s="116" t="s">
        <v>83</v>
      </c>
      <c r="B41" s="116"/>
      <c r="C41" s="116"/>
      <c r="D41" s="116"/>
      <c r="E41" s="116"/>
      <c r="F41" s="116"/>
      <c r="G41" s="116"/>
      <c r="H41" s="116"/>
      <c r="I41" s="44"/>
    </row>
    <row r="42" spans="1:12">
      <c r="A42" s="199" t="s">
        <v>84</v>
      </c>
      <c r="B42" s="199"/>
      <c r="C42" s="199"/>
      <c r="D42" s="199"/>
      <c r="E42" s="199"/>
      <c r="F42" s="199"/>
      <c r="G42" s="199"/>
      <c r="H42" s="199"/>
    </row>
    <row r="43" spans="1:12">
      <c r="A43" s="128" t="s">
        <v>85</v>
      </c>
      <c r="B43" s="89" t="s">
        <v>86</v>
      </c>
      <c r="C43" s="89"/>
      <c r="D43" s="89"/>
      <c r="E43" s="89"/>
      <c r="F43" s="89"/>
      <c r="G43" s="89" t="s">
        <v>87</v>
      </c>
      <c r="H43" s="89"/>
    </row>
    <row r="44" spans="1:12" ht="34.5" customHeight="1">
      <c r="A44" s="125"/>
      <c r="B44" s="89"/>
      <c r="C44" s="89"/>
      <c r="D44" s="89"/>
      <c r="E44" s="89"/>
      <c r="F44" s="89"/>
      <c r="G44" s="29" t="s">
        <v>88</v>
      </c>
      <c r="H44" s="38" t="s">
        <v>89</v>
      </c>
    </row>
    <row r="45" spans="1:12">
      <c r="A45" s="125"/>
      <c r="B45" s="192" t="s">
        <v>90</v>
      </c>
      <c r="C45" s="192"/>
      <c r="D45" s="192"/>
      <c r="E45" s="192"/>
      <c r="F45" s="192"/>
      <c r="G45" s="77">
        <v>92.88</v>
      </c>
      <c r="H45" s="78">
        <f>IFERROR($G45/$D$14,"")</f>
        <v>0.99996401938250667</v>
      </c>
    </row>
    <row r="46" spans="1:12">
      <c r="A46" s="125"/>
      <c r="B46" s="118" t="s">
        <v>91</v>
      </c>
      <c r="C46" s="119"/>
      <c r="D46" s="119"/>
      <c r="E46" s="119"/>
      <c r="F46" s="120"/>
      <c r="G46" s="66">
        <f>IFERROR(INDEX('N200 info'!$A$2:$L$342,MATCH(Anketa!$E$5,'N200 info'!$A$2:$A$342,0),7),"")</f>
        <v>92.883341999999999</v>
      </c>
      <c r="H46" s="46">
        <f>IFERROR(INDEX('N200 info'!$A$2:$L$342,MATCH(Anketa!$E$5,'N200 info'!$A$2:$A$342,0),8),"")</f>
        <v>1</v>
      </c>
    </row>
    <row r="47" spans="1:12">
      <c r="A47" s="125"/>
      <c r="B47" s="192" t="s">
        <v>92</v>
      </c>
      <c r="C47" s="192"/>
      <c r="D47" s="192"/>
      <c r="E47" s="192"/>
      <c r="F47" s="192"/>
      <c r="G47" s="77"/>
      <c r="H47" s="78">
        <f t="shared" ref="H47:H49" si="0">IFERROR($G47/$D$14,"")</f>
        <v>0</v>
      </c>
    </row>
    <row r="48" spans="1:12">
      <c r="A48" s="125"/>
      <c r="B48" s="196" t="s">
        <v>93</v>
      </c>
      <c r="C48" s="196"/>
      <c r="D48" s="196"/>
      <c r="E48" s="196"/>
      <c r="F48" s="196"/>
      <c r="G48" s="79"/>
      <c r="H48" s="78">
        <f t="shared" si="0"/>
        <v>0</v>
      </c>
    </row>
    <row r="49" spans="1:8" ht="15" thickBot="1">
      <c r="A49" s="126"/>
      <c r="B49" s="121" t="s">
        <v>94</v>
      </c>
      <c r="C49" s="122"/>
      <c r="D49" s="122"/>
      <c r="E49" s="122"/>
      <c r="F49" s="123"/>
      <c r="G49" s="80"/>
      <c r="H49" s="78">
        <f t="shared" si="0"/>
        <v>0</v>
      </c>
    </row>
    <row r="50" spans="1:8" ht="27.75" customHeight="1" thickBot="1">
      <c r="A50" s="45" t="s">
        <v>95</v>
      </c>
      <c r="B50" s="197" t="s">
        <v>96</v>
      </c>
      <c r="C50" s="197"/>
      <c r="D50" s="197"/>
      <c r="E50" s="197"/>
      <c r="F50" s="198">
        <v>0</v>
      </c>
      <c r="G50" s="198"/>
      <c r="H50" s="198"/>
    </row>
    <row r="51" spans="1:8">
      <c r="A51" s="124" t="s">
        <v>97</v>
      </c>
      <c r="B51" s="190" t="s">
        <v>98</v>
      </c>
      <c r="C51" s="191"/>
      <c r="D51" s="191"/>
      <c r="E51" s="191"/>
      <c r="F51" s="191"/>
      <c r="G51" s="191" t="s">
        <v>87</v>
      </c>
      <c r="H51" s="191"/>
    </row>
    <row r="52" spans="1:8" ht="32.25" customHeight="1">
      <c r="A52" s="125"/>
      <c r="B52" s="91"/>
      <c r="C52" s="89"/>
      <c r="D52" s="89"/>
      <c r="E52" s="89"/>
      <c r="F52" s="89"/>
      <c r="G52" s="29" t="s">
        <v>88</v>
      </c>
      <c r="H52" s="38" t="s">
        <v>89</v>
      </c>
    </row>
    <row r="53" spans="1:8">
      <c r="A53" s="125"/>
      <c r="B53" s="192" t="s">
        <v>99</v>
      </c>
      <c r="C53" s="192"/>
      <c r="D53" s="192"/>
      <c r="E53" s="192"/>
      <c r="F53" s="192"/>
      <c r="G53" s="77"/>
      <c r="H53" s="78">
        <f t="shared" ref="H53:H59" si="1">IFERROR($G53/$D$14,"")</f>
        <v>0</v>
      </c>
    </row>
    <row r="54" spans="1:8">
      <c r="A54" s="125"/>
      <c r="B54" s="192" t="s">
        <v>100</v>
      </c>
      <c r="C54" s="192"/>
      <c r="D54" s="192"/>
      <c r="E54" s="192"/>
      <c r="F54" s="192"/>
      <c r="G54" s="77"/>
      <c r="H54" s="78">
        <f t="shared" si="1"/>
        <v>0</v>
      </c>
    </row>
    <row r="55" spans="1:8">
      <c r="A55" s="125"/>
      <c r="B55" s="192" t="s">
        <v>101</v>
      </c>
      <c r="C55" s="192"/>
      <c r="D55" s="192"/>
      <c r="E55" s="192"/>
      <c r="F55" s="192"/>
      <c r="G55" s="77"/>
      <c r="H55" s="78">
        <f t="shared" si="1"/>
        <v>0</v>
      </c>
    </row>
    <row r="56" spans="1:8">
      <c r="A56" s="125"/>
      <c r="B56" s="118" t="s">
        <v>102</v>
      </c>
      <c r="C56" s="119"/>
      <c r="D56" s="119"/>
      <c r="E56" s="119"/>
      <c r="F56" s="120"/>
      <c r="G56" s="77"/>
      <c r="H56" s="78">
        <f t="shared" si="1"/>
        <v>0</v>
      </c>
    </row>
    <row r="57" spans="1:8">
      <c r="A57" s="125"/>
      <c r="B57" s="118" t="s">
        <v>103</v>
      </c>
      <c r="C57" s="119"/>
      <c r="D57" s="119"/>
      <c r="E57" s="119"/>
      <c r="F57" s="120"/>
      <c r="G57" s="77"/>
      <c r="H57" s="78">
        <f t="shared" si="1"/>
        <v>0</v>
      </c>
    </row>
    <row r="58" spans="1:8">
      <c r="A58" s="125"/>
      <c r="B58" s="118" t="s">
        <v>104</v>
      </c>
      <c r="C58" s="119"/>
      <c r="D58" s="119"/>
      <c r="E58" s="119"/>
      <c r="F58" s="120"/>
      <c r="G58" s="77"/>
      <c r="H58" s="78">
        <f t="shared" si="1"/>
        <v>0</v>
      </c>
    </row>
    <row r="59" spans="1:8" ht="15" thickBot="1">
      <c r="A59" s="126"/>
      <c r="B59" s="121" t="s">
        <v>105</v>
      </c>
      <c r="C59" s="122"/>
      <c r="D59" s="122"/>
      <c r="E59" s="122"/>
      <c r="F59" s="123"/>
      <c r="G59" s="80"/>
      <c r="H59" s="78">
        <f t="shared" si="1"/>
        <v>0</v>
      </c>
    </row>
    <row r="60" spans="1:8" ht="15" customHeight="1">
      <c r="A60" s="124" t="s">
        <v>106</v>
      </c>
      <c r="B60" s="140" t="s">
        <v>107</v>
      </c>
      <c r="C60" s="141"/>
      <c r="D60" s="141"/>
      <c r="E60" s="141"/>
      <c r="F60" s="141"/>
      <c r="G60" s="141"/>
      <c r="H60" s="142"/>
    </row>
    <row r="61" spans="1:8" ht="29.25" customHeight="1">
      <c r="A61" s="125"/>
      <c r="B61" s="109" t="s">
        <v>108</v>
      </c>
      <c r="C61" s="110"/>
      <c r="D61" s="111"/>
      <c r="E61" s="109" t="s">
        <v>34</v>
      </c>
      <c r="F61" s="111"/>
      <c r="G61" s="109" t="s">
        <v>109</v>
      </c>
      <c r="H61" s="111"/>
    </row>
    <row r="62" spans="1:8" ht="29.25" customHeight="1">
      <c r="A62" s="125"/>
      <c r="B62" s="187" t="s">
        <v>110</v>
      </c>
      <c r="C62" s="188"/>
      <c r="D62" s="189"/>
      <c r="E62" s="143">
        <v>76.040000000000006</v>
      </c>
      <c r="F62" s="144"/>
      <c r="G62" s="145">
        <f>IFERROR(E62/$D$14,"")</f>
        <v>0.81866132680712556</v>
      </c>
      <c r="H62" s="146"/>
    </row>
    <row r="63" spans="1:8">
      <c r="A63" s="135" t="s">
        <v>111</v>
      </c>
      <c r="B63" s="135"/>
      <c r="C63" s="135"/>
      <c r="D63" s="135"/>
      <c r="E63" s="135"/>
      <c r="F63" s="135"/>
      <c r="G63" s="135"/>
      <c r="H63" s="135"/>
    </row>
    <row r="64" spans="1:8" ht="36" customHeight="1" thickBot="1">
      <c r="A64" s="136" t="s">
        <v>112</v>
      </c>
      <c r="B64" s="137"/>
      <c r="C64" s="137"/>
      <c r="D64" s="137"/>
      <c r="E64" s="137"/>
      <c r="F64" s="137"/>
      <c r="G64" s="137"/>
      <c r="H64" s="137"/>
    </row>
    <row r="65" spans="1:8">
      <c r="A65" s="129" t="s">
        <v>113</v>
      </c>
      <c r="B65" s="130"/>
      <c r="C65" s="130"/>
      <c r="D65" s="130"/>
      <c r="E65" s="130"/>
      <c r="F65" s="130"/>
      <c r="G65" s="130"/>
      <c r="H65" s="131"/>
    </row>
    <row r="66" spans="1:8" ht="91.15" customHeight="1" thickBot="1">
      <c r="A66" s="132" t="s">
        <v>114</v>
      </c>
      <c r="B66" s="133"/>
      <c r="C66" s="133"/>
      <c r="D66" s="133"/>
      <c r="E66" s="133"/>
      <c r="F66" s="133"/>
      <c r="G66" s="133"/>
      <c r="H66" s="134"/>
    </row>
    <row r="67" spans="1:8">
      <c r="A67" s="113" t="s">
        <v>115</v>
      </c>
      <c r="B67" s="113"/>
      <c r="C67" s="113"/>
      <c r="D67" s="113"/>
      <c r="E67" s="113"/>
      <c r="F67" s="113"/>
      <c r="G67" s="113"/>
      <c r="H67" s="113"/>
    </row>
    <row r="68" spans="1:8">
      <c r="A68" s="114" t="s">
        <v>116</v>
      </c>
      <c r="B68" s="115"/>
      <c r="C68" s="115"/>
      <c r="D68" s="115"/>
      <c r="E68" s="115"/>
      <c r="F68" s="115"/>
      <c r="G68" s="115"/>
      <c r="H68" s="115"/>
    </row>
    <row r="69" spans="1:8">
      <c r="A69" s="115"/>
      <c r="B69" s="115"/>
      <c r="C69" s="115"/>
      <c r="D69" s="115"/>
      <c r="E69" s="115"/>
      <c r="F69" s="115"/>
      <c r="G69" s="115"/>
      <c r="H69" s="115"/>
    </row>
    <row r="70" spans="1:8" ht="13.9" hidden="1" customHeight="1">
      <c r="A70" s="115"/>
      <c r="B70" s="115"/>
      <c r="C70" s="115"/>
      <c r="D70" s="115"/>
      <c r="E70" s="115"/>
      <c r="F70" s="115"/>
      <c r="G70" s="115"/>
      <c r="H70" s="115"/>
    </row>
    <row r="71" spans="1:8" hidden="1">
      <c r="A71" s="115"/>
      <c r="B71" s="115"/>
      <c r="C71" s="115"/>
      <c r="D71" s="115"/>
      <c r="E71" s="115"/>
      <c r="F71" s="115"/>
      <c r="G71" s="115"/>
      <c r="H71" s="115"/>
    </row>
    <row r="72" spans="1:8" ht="16.149999999999999" customHeight="1">
      <c r="A72" s="115"/>
      <c r="B72" s="115"/>
      <c r="C72" s="115"/>
      <c r="D72" s="115"/>
      <c r="E72" s="115"/>
      <c r="F72" s="115"/>
      <c r="G72" s="115"/>
      <c r="H72" s="115"/>
    </row>
    <row r="73" spans="1:8">
      <c r="A73" s="116" t="s">
        <v>117</v>
      </c>
      <c r="B73" s="116"/>
      <c r="C73" s="116"/>
      <c r="D73" s="116"/>
      <c r="E73" s="116"/>
      <c r="F73" s="116"/>
      <c r="G73" s="116"/>
      <c r="H73" s="116"/>
    </row>
    <row r="74" spans="1:8" ht="15" thickBot="1">
      <c r="A74" s="117"/>
      <c r="B74" s="117"/>
      <c r="C74" s="117"/>
      <c r="D74" s="117"/>
      <c r="E74" s="117"/>
      <c r="F74" s="117"/>
      <c r="G74" s="117"/>
      <c r="H74" s="117"/>
    </row>
    <row r="75" spans="1:8">
      <c r="A75" s="99" t="s">
        <v>118</v>
      </c>
      <c r="B75" s="99"/>
      <c r="C75" s="99"/>
      <c r="D75" s="99"/>
      <c r="E75" s="99"/>
      <c r="F75" s="99"/>
      <c r="G75" s="99"/>
      <c r="H75" s="99"/>
    </row>
    <row r="289" spans="1:14">
      <c r="A289" s="28"/>
      <c r="B289" s="28"/>
      <c r="C289" s="28"/>
      <c r="D289" s="28"/>
      <c r="E289" s="28"/>
      <c r="F289" s="28"/>
      <c r="G289" s="28"/>
      <c r="H289" s="28"/>
      <c r="I289" s="28"/>
      <c r="J289" s="28"/>
      <c r="K289" s="28"/>
      <c r="L289" s="28"/>
      <c r="M289" s="28"/>
      <c r="N289" s="28"/>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sheetData>
  <mergeCells count="118">
    <mergeCell ref="B18:D18"/>
    <mergeCell ref="B62:D62"/>
    <mergeCell ref="B51:F52"/>
    <mergeCell ref="G51:H51"/>
    <mergeCell ref="B53:F53"/>
    <mergeCell ref="B54:F54"/>
    <mergeCell ref="B55:F55"/>
    <mergeCell ref="A35:A38"/>
    <mergeCell ref="B36:C36"/>
    <mergeCell ref="B37:C37"/>
    <mergeCell ref="B38:H38"/>
    <mergeCell ref="B47:F47"/>
    <mergeCell ref="B48:F48"/>
    <mergeCell ref="B50:E50"/>
    <mergeCell ref="F50:H50"/>
    <mergeCell ref="G43:H43"/>
    <mergeCell ref="B43:F44"/>
    <mergeCell ref="B45:F45"/>
    <mergeCell ref="B46:F46"/>
    <mergeCell ref="A42:H42"/>
    <mergeCell ref="A39:H39"/>
    <mergeCell ref="A40:H40"/>
    <mergeCell ref="A41:H41"/>
    <mergeCell ref="G36:H3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2:A34"/>
    <mergeCell ref="D25:D26"/>
    <mergeCell ref="I25:I26"/>
    <mergeCell ref="J25:J26"/>
    <mergeCell ref="B16:D17"/>
    <mergeCell ref="C25:C26"/>
    <mergeCell ref="A27:J27"/>
    <mergeCell ref="G32:H32"/>
    <mergeCell ref="A29:J29"/>
    <mergeCell ref="A15:L15"/>
    <mergeCell ref="L16:L17"/>
    <mergeCell ref="A19:L19"/>
    <mergeCell ref="I14:J14"/>
    <mergeCell ref="B32:F32"/>
    <mergeCell ref="K16:K17"/>
    <mergeCell ref="A31:J31"/>
    <mergeCell ref="E25:E26"/>
    <mergeCell ref="A75:H75"/>
    <mergeCell ref="A67:H67"/>
    <mergeCell ref="A68:H72"/>
    <mergeCell ref="A73:H74"/>
    <mergeCell ref="B58:F58"/>
    <mergeCell ref="B59:F59"/>
    <mergeCell ref="A51:A59"/>
    <mergeCell ref="E37:F37"/>
    <mergeCell ref="A43:A49"/>
    <mergeCell ref="B49:F49"/>
    <mergeCell ref="B56:F56"/>
    <mergeCell ref="B57:F57"/>
    <mergeCell ref="A65:H65"/>
    <mergeCell ref="A66:H66"/>
    <mergeCell ref="A63:H63"/>
    <mergeCell ref="A64:H64"/>
    <mergeCell ref="A60:A62"/>
    <mergeCell ref="B61:D61"/>
    <mergeCell ref="G37:H37"/>
    <mergeCell ref="B60:H60"/>
    <mergeCell ref="E61:F61"/>
    <mergeCell ref="G61:H61"/>
    <mergeCell ref="E62:F62"/>
    <mergeCell ref="G62:H62"/>
    <mergeCell ref="K36:L36"/>
    <mergeCell ref="I36:J36"/>
    <mergeCell ref="B35:L35"/>
    <mergeCell ref="I37:J37"/>
    <mergeCell ref="K37:L37"/>
    <mergeCell ref="E36:F36"/>
    <mergeCell ref="B33:F33"/>
    <mergeCell ref="G33:H33"/>
    <mergeCell ref="B34:F34"/>
    <mergeCell ref="G34:H34"/>
    <mergeCell ref="F25:G25"/>
    <mergeCell ref="H25:H26"/>
    <mergeCell ref="A24:D24"/>
    <mergeCell ref="B20:C20"/>
    <mergeCell ref="E20:G20"/>
    <mergeCell ref="A23:C23"/>
    <mergeCell ref="E23:J23"/>
    <mergeCell ref="A25:A26"/>
    <mergeCell ref="B25:B26"/>
    <mergeCell ref="A21:J21"/>
    <mergeCell ref="E24:J24"/>
    <mergeCell ref="A22:J22"/>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xm:sqref>
        </x14:dataValidation>
        <x14:dataValidation type="list" allowBlank="1" showInputMessage="1" showErrorMessage="1" xr:uid="{00000000-0002-0000-0000-000001000000}">
          <x14:formula1>
            <xm:f>'Skaidrojumi 1. daļa un biotopi'!$G$18:$G$20</xm:f>
          </x14:formula1>
          <xm:sqref>H18:J18</xm:sqref>
        </x14:dataValidation>
        <x14:dataValidation type="list" allowBlank="1" showInputMessage="1" showErrorMessage="1" xr:uid="{00000000-0002-0000-0000-000002000000}">
          <x14:formula1>
            <xm:f>'Skaidrojumi 1. daļa un biotopi'!$B$18:$B$78</xm:f>
          </x14:formula1>
          <xm:sqref>A18</xm:sqref>
        </x14:dataValidation>
        <x14:dataValidation type="list" allowBlank="1" showInputMessage="1" showErrorMessage="1" xr:uid="{00000000-0002-0000-0000-000004000000}">
          <x14:formula1>
            <xm:f>'Skaidrojumi 1. daļa un biotopi'!$D$18:$D$21</xm:f>
          </x14:formula1>
          <xm:sqref>J28 J30</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xm:sqref>
        </x14:dataValidation>
        <x14:dataValidation type="list" allowBlank="1" showInputMessage="1" showErrorMessage="1" xr:uid="{00000000-0002-0000-0000-000007000000}">
          <x14:formula1>
            <xm:f>'Sugas skaidrojumi'!$A$12:$A$15</xm:f>
          </x14:formula1>
          <xm:sqref>E28 E30</xm:sqref>
        </x14:dataValidation>
        <x14:dataValidation type="list" allowBlank="1" showInputMessage="1" showErrorMessage="1" xr:uid="{00000000-0002-0000-0000-000008000000}">
          <x14:formula1>
            <xm:f>'Sugas skaidrojumi'!$A$18:$A$21</xm:f>
          </x14:formula1>
          <xm:sqref>I28 I30</xm:sqref>
        </x14:dataValidation>
        <x14:dataValidation type="list" allowBlank="1" showInputMessage="1" showErrorMessage="1" xr:uid="{00000000-0002-0000-0000-000009000000}">
          <x14:formula1>
            <xm:f>'Sugas skaidrojumi'!$A$23:$A$42</xm:f>
          </x14:formula1>
          <xm:sqref>H28 H30</xm:sqref>
        </x14:dataValidation>
        <x14:dataValidation type="list" allowBlank="1" showInputMessage="1" showErrorMessage="1" xr:uid="{00000000-0002-0000-0000-00000A000000}">
          <x14:formula1>
            <xm:f>'Biotopu direktīvas II p. sugas'!$F$1:$K$1</xm:f>
          </x14:formula1>
          <xm:sqref>A28</xm:sqref>
        </x14:dataValidation>
        <x14:dataValidation type="list" allowBlank="1" showInputMessage="1" showErrorMessage="1" xr:uid="{00000000-0002-0000-0000-00000C000000}">
          <x14:formula1>
            <xm:f>'Biotopu direktīvas II p. sugas'!$F$1:$M$1</xm:f>
          </x14:formula1>
          <xm:sqref>A30</xm:sqref>
        </x14:dataValidation>
        <x14:dataValidation type="list" allowBlank="1" showInputMessage="1" showErrorMessage="1" xr:uid="{00000000-0002-0000-0000-00000E000000}">
          <x14:formula1>
            <xm:f>'Mikroliegumu sugas'!$D$1:$N$1</xm:f>
          </x14:formula1>
          <xm:sqref>B37:C37</xm:sqref>
        </x14:dataValidation>
        <x14:dataValidation type="list" allowBlank="1" showInputMessage="1" showErrorMessage="1" xr:uid="{00000000-0002-0000-0000-000010000000}">
          <x14:formula1>
            <xm:f>'3.2.+4. anketas daļa'!$A$17:$A$24</xm:f>
          </x14:formula1>
          <xm:sqref>B62:D62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sugas'!$D$1,1,MATCH($B37,'Mikroliegumu sugas'!$D$1:$N$1,0)-1,COUNTA(OFFSET('Mikroliegumu sugas'!$D$1,1,MATCH($B37,'Mikroliegumu sugas'!$D$1:$N$1,0)-1,100)),1)</xm:f>
          </x14:formula1>
          <xm:sqref>D37</xm:sqref>
        </x14:dataValidation>
        <x14:dataValidation type="list" allowBlank="1" showInputMessage="1" showErrorMessage="1" xr:uid="{00000000-0002-0000-0000-00000B000000}">
          <x14:formula1>
            <xm:f>OFFSET('Biotopu direktīvas II p. sugas'!$F$1,1,MATCH($A28,'Biotopu direktīvas II p. sugas'!$F$1:$K$1,0)-1,COUNTA(OFFSET('Biotopu direktīvas II p. sugas'!$F$1,1,MATCH($A28,'Biotopu direktīvas II p. sugas'!$F$1:$K$1,0)-1,25)),1)</xm:f>
          </x14:formula1>
          <xm:sqref>D28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4" t="s">
        <v>131</v>
      </c>
      <c r="B1" s="204"/>
      <c r="C1" s="204"/>
      <c r="D1" s="204"/>
    </row>
    <row r="2" spans="1:8" ht="43.1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67.586624999999998</v>
      </c>
    </row>
    <row r="4" spans="1:8">
      <c r="A4" s="69">
        <v>1</v>
      </c>
      <c r="B4" s="58" t="s">
        <v>135</v>
      </c>
      <c r="C4" s="1">
        <v>1.8681019999999999</v>
      </c>
      <c r="D4" s="68">
        <v>1.8930041669353681E-3</v>
      </c>
      <c r="E4" t="b">
        <f>EXACT(Anketa!$E$5,'Biotopi poligonos'!A4)</f>
        <v>0</v>
      </c>
      <c r="F4" t="str">
        <f>IF(E4=TRUE,COUNTIF($E$3:E4,TRUE),"")</f>
        <v/>
      </c>
      <c r="G4" t="str">
        <f>IFERROR(INDEX($B$3:$B$1772,MATCH(ROWS($F$3:F4),$F$3:$F$1772,0)),"")</f>
        <v/>
      </c>
      <c r="H4" t="str">
        <f>IFERROR(INDEX($C$3:$C$1772,MATCH(ROWS($F$3:F4),$F$3:$F$1772,0)),"")</f>
        <v/>
      </c>
    </row>
    <row r="5" spans="1:8">
      <c r="A5" s="69">
        <v>1</v>
      </c>
      <c r="B5" s="58">
        <v>7140</v>
      </c>
      <c r="C5" s="1">
        <v>4.7312130000000003</v>
      </c>
      <c r="D5" s="68">
        <v>4.7942809994629756E-3</v>
      </c>
      <c r="E5" t="b">
        <f>EXACT(Anketa!$E$5,'Biotopi poligonos'!A5)</f>
        <v>0</v>
      </c>
      <c r="F5" t="str">
        <f>IF(E5=TRUE,COUNTIF($E$3:E5,TRUE),"")</f>
        <v/>
      </c>
      <c r="G5" t="str">
        <f>IFERROR(INDEX($B$3:$B$1772,MATCH(ROWS($F$3:F5),$F$3:$F$1772,0)),"")</f>
        <v/>
      </c>
      <c r="H5" t="str">
        <f>IFERROR(INDEX($C$3:$C$1772,MATCH(ROWS($F$3:F5),$F$3:$F$1772,0)),"")</f>
        <v/>
      </c>
    </row>
    <row r="6" spans="1:8">
      <c r="A6" s="69">
        <v>1</v>
      </c>
      <c r="B6" s="58" t="s">
        <v>136</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137</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1</v>
      </c>
      <c r="F1156">
        <f>IF(E1156=TRUE,COUNTIF($E$3:E1156,TRUE),"")</f>
        <v>1</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28.9">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28.9">
      <c r="A3" s="13" t="s">
        <v>182</v>
      </c>
      <c r="B3" s="15" t="s">
        <v>183</v>
      </c>
      <c r="D3" s="13" t="s">
        <v>182</v>
      </c>
      <c r="E3" s="13" t="s">
        <v>184</v>
      </c>
      <c r="F3" s="31" t="s">
        <v>185</v>
      </c>
      <c r="H3" s="24" t="s">
        <v>186</v>
      </c>
      <c r="I3" s="13" t="s">
        <v>187</v>
      </c>
      <c r="J3" s="13" t="s">
        <v>188</v>
      </c>
      <c r="K3" s="13" t="s">
        <v>189</v>
      </c>
      <c r="L3" s="24" t="s">
        <v>190</v>
      </c>
      <c r="M3" s="13" t="s">
        <v>191</v>
      </c>
      <c r="N3" s="13" t="s">
        <v>192</v>
      </c>
    </row>
    <row r="4" spans="1:14">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c r="A6" s="13" t="s">
        <v>184</v>
      </c>
      <c r="B6" s="15" t="s">
        <v>211</v>
      </c>
      <c r="E6" s="13" t="s">
        <v>212</v>
      </c>
      <c r="F6" s="31" t="s">
        <v>213</v>
      </c>
      <c r="H6" s="24" t="s">
        <v>214</v>
      </c>
      <c r="J6" s="13" t="s">
        <v>215</v>
      </c>
      <c r="K6" s="13" t="s">
        <v>216</v>
      </c>
      <c r="L6" s="24" t="s">
        <v>217</v>
      </c>
      <c r="M6" s="13" t="s">
        <v>218</v>
      </c>
    </row>
    <row r="7" spans="1:14" ht="28.9">
      <c r="A7" s="13" t="s">
        <v>195</v>
      </c>
      <c r="B7" s="15" t="s">
        <v>219</v>
      </c>
      <c r="E7" s="13" t="s">
        <v>220</v>
      </c>
      <c r="F7" s="31" t="s">
        <v>221</v>
      </c>
      <c r="H7" s="24" t="s">
        <v>222</v>
      </c>
      <c r="J7" s="13" t="s">
        <v>223</v>
      </c>
      <c r="K7" s="13" t="s">
        <v>224</v>
      </c>
      <c r="L7" s="32" t="s">
        <v>225</v>
      </c>
    </row>
    <row r="8" spans="1:14" ht="28.9">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28.9">
      <c r="A10" s="13" t="s">
        <v>220</v>
      </c>
      <c r="B10" s="15" t="s">
        <v>240</v>
      </c>
      <c r="E10" s="13" t="s">
        <v>241</v>
      </c>
      <c r="F10" s="31" t="s">
        <v>242</v>
      </c>
      <c r="H10" s="24" t="s">
        <v>243</v>
      </c>
      <c r="J10" s="13" t="s">
        <v>244</v>
      </c>
      <c r="K10" s="13" t="s">
        <v>245</v>
      </c>
      <c r="L10" s="24" t="s">
        <v>246</v>
      </c>
    </row>
    <row r="11" spans="1:14" ht="28.9">
      <c r="A11" s="13" t="s">
        <v>227</v>
      </c>
      <c r="B11" s="15" t="s">
        <v>247</v>
      </c>
      <c r="E11" s="13" t="s">
        <v>248</v>
      </c>
      <c r="F11" s="31" t="s">
        <v>249</v>
      </c>
      <c r="H11" s="24" t="s">
        <v>250</v>
      </c>
      <c r="J11" s="12" t="s">
        <v>251</v>
      </c>
      <c r="K11" s="13" t="s">
        <v>252</v>
      </c>
      <c r="L11" s="24" t="s">
        <v>253</v>
      </c>
    </row>
    <row r="12" spans="1:14" ht="28.9">
      <c r="A12" s="13" t="s">
        <v>234</v>
      </c>
      <c r="B12" s="15" t="s">
        <v>254</v>
      </c>
      <c r="E12" s="13" t="s">
        <v>255</v>
      </c>
      <c r="F12" s="31" t="s">
        <v>256</v>
      </c>
      <c r="H12" s="24" t="s">
        <v>257</v>
      </c>
      <c r="J12" s="13" t="s">
        <v>258</v>
      </c>
      <c r="K12" s="13" t="s">
        <v>259</v>
      </c>
      <c r="L12" s="24" t="s">
        <v>260</v>
      </c>
    </row>
    <row r="13" spans="1:14">
      <c r="A13" s="13" t="s">
        <v>241</v>
      </c>
      <c r="B13" s="15" t="s">
        <v>261</v>
      </c>
      <c r="E13" s="13" t="s">
        <v>262</v>
      </c>
      <c r="F13" s="31" t="s">
        <v>263</v>
      </c>
      <c r="H13" s="24" t="s">
        <v>264</v>
      </c>
      <c r="J13" s="13" t="s">
        <v>265</v>
      </c>
      <c r="K13" s="13" t="s">
        <v>266</v>
      </c>
      <c r="L13" s="24" t="s">
        <v>267</v>
      </c>
    </row>
    <row r="14" spans="1:14" ht="28.9">
      <c r="A14" s="13" t="s">
        <v>248</v>
      </c>
      <c r="B14" s="15" t="s">
        <v>268</v>
      </c>
      <c r="E14" s="13" t="s">
        <v>269</v>
      </c>
      <c r="F14" s="31" t="s">
        <v>270</v>
      </c>
      <c r="H14" s="24" t="s">
        <v>271</v>
      </c>
      <c r="K14" s="13" t="s">
        <v>272</v>
      </c>
      <c r="L14" s="24" t="s">
        <v>273</v>
      </c>
    </row>
    <row r="15" spans="1:14">
      <c r="A15" s="13" t="s">
        <v>255</v>
      </c>
      <c r="B15" s="15" t="s">
        <v>274</v>
      </c>
      <c r="E15" s="13" t="s">
        <v>275</v>
      </c>
      <c r="F15" s="31" t="s">
        <v>276</v>
      </c>
      <c r="H15" s="24" t="s">
        <v>277</v>
      </c>
      <c r="K15" s="13" t="s">
        <v>278</v>
      </c>
      <c r="L15" s="24" t="s">
        <v>279</v>
      </c>
    </row>
    <row r="16" spans="1:14">
      <c r="A16" s="13" t="s">
        <v>262</v>
      </c>
      <c r="B16" s="15" t="s">
        <v>280</v>
      </c>
      <c r="E16" s="13" t="s">
        <v>281</v>
      </c>
      <c r="F16" s="31" t="s">
        <v>282</v>
      </c>
      <c r="H16" s="24" t="s">
        <v>283</v>
      </c>
      <c r="K16" s="13" t="s">
        <v>284</v>
      </c>
      <c r="L16" s="24" t="s">
        <v>285</v>
      </c>
    </row>
    <row r="17" spans="1:12">
      <c r="A17" s="13" t="s">
        <v>269</v>
      </c>
      <c r="B17" s="15" t="s">
        <v>286</v>
      </c>
      <c r="E17" s="13" t="s">
        <v>287</v>
      </c>
      <c r="F17" s="31" t="s">
        <v>288</v>
      </c>
      <c r="H17" s="24" t="s">
        <v>289</v>
      </c>
      <c r="K17" s="13" t="s">
        <v>290</v>
      </c>
      <c r="L17" s="24" t="s">
        <v>291</v>
      </c>
    </row>
    <row r="18" spans="1:12">
      <c r="A18" s="13" t="s">
        <v>275</v>
      </c>
      <c r="B18" s="15" t="s">
        <v>292</v>
      </c>
      <c r="E18" s="13" t="s">
        <v>293</v>
      </c>
      <c r="F18" s="31" t="s">
        <v>294</v>
      </c>
      <c r="H18" s="24" t="s">
        <v>295</v>
      </c>
      <c r="K18" s="13" t="s">
        <v>296</v>
      </c>
      <c r="L18" s="24" t="s">
        <v>297</v>
      </c>
    </row>
    <row r="19" spans="1:12">
      <c r="A19" s="13" t="s">
        <v>281</v>
      </c>
      <c r="B19" s="15" t="s">
        <v>298</v>
      </c>
      <c r="E19" s="13" t="s">
        <v>299</v>
      </c>
      <c r="F19" s="31" t="s">
        <v>300</v>
      </c>
      <c r="H19" s="24" t="s">
        <v>301</v>
      </c>
      <c r="K19" s="13" t="s">
        <v>302</v>
      </c>
      <c r="L19" s="24" t="s">
        <v>303</v>
      </c>
    </row>
    <row r="20" spans="1:12">
      <c r="A20" s="13" t="s">
        <v>287</v>
      </c>
      <c r="B20" s="15" t="s">
        <v>304</v>
      </c>
      <c r="E20" s="13" t="s">
        <v>305</v>
      </c>
      <c r="F20" s="31" t="s">
        <v>306</v>
      </c>
      <c r="H20" s="24" t="s">
        <v>307</v>
      </c>
      <c r="K20" s="13" t="s">
        <v>308</v>
      </c>
      <c r="L20" s="24" t="s">
        <v>309</v>
      </c>
    </row>
    <row r="21" spans="1:12">
      <c r="A21" s="13" t="s">
        <v>293</v>
      </c>
      <c r="B21" s="15" t="s">
        <v>310</v>
      </c>
      <c r="E21" s="13" t="s">
        <v>311</v>
      </c>
      <c r="F21" s="31" t="s">
        <v>312</v>
      </c>
      <c r="H21" s="24" t="s">
        <v>313</v>
      </c>
      <c r="K21" s="13" t="s">
        <v>314</v>
      </c>
      <c r="L21" s="24" t="s">
        <v>315</v>
      </c>
    </row>
    <row r="22" spans="1:12" ht="28.9">
      <c r="A22" s="13" t="s">
        <v>299</v>
      </c>
      <c r="B22" s="15" t="s">
        <v>316</v>
      </c>
      <c r="E22" s="13" t="s">
        <v>317</v>
      </c>
      <c r="F22" s="31" t="s">
        <v>318</v>
      </c>
      <c r="H22" s="24" t="s">
        <v>319</v>
      </c>
      <c r="K22" s="13" t="s">
        <v>320</v>
      </c>
      <c r="L22" s="24" t="s">
        <v>321</v>
      </c>
    </row>
    <row r="23" spans="1:12">
      <c r="A23" s="13" t="s">
        <v>305</v>
      </c>
      <c r="B23" s="15" t="s">
        <v>322</v>
      </c>
      <c r="E23" s="13" t="s">
        <v>323</v>
      </c>
      <c r="F23" s="31" t="s">
        <v>324</v>
      </c>
      <c r="H23" s="24" t="s">
        <v>325</v>
      </c>
      <c r="K23" s="13" t="s">
        <v>326</v>
      </c>
      <c r="L23" s="24" t="s">
        <v>327</v>
      </c>
    </row>
    <row r="24" spans="1:12">
      <c r="A24" s="13" t="s">
        <v>311</v>
      </c>
      <c r="B24" s="15" t="s">
        <v>328</v>
      </c>
      <c r="E24" s="13" t="s">
        <v>329</v>
      </c>
      <c r="F24" s="31" t="s">
        <v>330</v>
      </c>
      <c r="H24" s="24" t="s">
        <v>331</v>
      </c>
      <c r="K24" s="13" t="s">
        <v>332</v>
      </c>
      <c r="L24" s="24" t="s">
        <v>333</v>
      </c>
    </row>
    <row r="25" spans="1:12">
      <c r="A25" s="13" t="s">
        <v>317</v>
      </c>
      <c r="B25" s="15" t="s">
        <v>334</v>
      </c>
      <c r="E25" s="13" t="s">
        <v>335</v>
      </c>
      <c r="F25" s="31" t="s">
        <v>336</v>
      </c>
      <c r="H25" s="24" t="s">
        <v>337</v>
      </c>
      <c r="K25" s="13" t="s">
        <v>338</v>
      </c>
      <c r="L25" s="24" t="s">
        <v>339</v>
      </c>
    </row>
    <row r="26" spans="1:12" ht="28.9">
      <c r="A26" s="13" t="s">
        <v>323</v>
      </c>
      <c r="B26" s="15" t="s">
        <v>340</v>
      </c>
      <c r="E26" s="13" t="s">
        <v>341</v>
      </c>
      <c r="F26" s="31" t="s">
        <v>342</v>
      </c>
      <c r="H26" s="24" t="s">
        <v>343</v>
      </c>
      <c r="K26" s="13" t="s">
        <v>344</v>
      </c>
      <c r="L26" s="24" t="s">
        <v>345</v>
      </c>
    </row>
    <row r="27" spans="1:12">
      <c r="A27" s="13" t="s">
        <v>329</v>
      </c>
      <c r="B27" s="15" t="s">
        <v>346</v>
      </c>
      <c r="E27" s="13" t="s">
        <v>347</v>
      </c>
      <c r="F27" s="31" t="s">
        <v>348</v>
      </c>
      <c r="H27" s="24" t="s">
        <v>349</v>
      </c>
      <c r="K27" s="13" t="s">
        <v>350</v>
      </c>
      <c r="L27" s="24" t="s">
        <v>351</v>
      </c>
    </row>
    <row r="28" spans="1:12">
      <c r="A28" s="13" t="s">
        <v>335</v>
      </c>
      <c r="B28" s="15" t="s">
        <v>352</v>
      </c>
      <c r="E28" s="13" t="s">
        <v>353</v>
      </c>
      <c r="F28" s="31" t="s">
        <v>354</v>
      </c>
      <c r="H28" s="24" t="s">
        <v>355</v>
      </c>
      <c r="L28" s="24" t="s">
        <v>356</v>
      </c>
    </row>
    <row r="29" spans="1:12">
      <c r="A29" s="13" t="s">
        <v>341</v>
      </c>
      <c r="B29" s="15" t="s">
        <v>357</v>
      </c>
      <c r="E29" s="13" t="s">
        <v>358</v>
      </c>
      <c r="F29" s="31" t="s">
        <v>359</v>
      </c>
      <c r="H29" s="24" t="s">
        <v>360</v>
      </c>
      <c r="L29" s="24" t="s">
        <v>361</v>
      </c>
    </row>
    <row r="30" spans="1:12">
      <c r="A30" s="13" t="s">
        <v>347</v>
      </c>
      <c r="B30" s="15" t="s">
        <v>362</v>
      </c>
      <c r="E30" s="13" t="s">
        <v>363</v>
      </c>
      <c r="F30" s="31" t="s">
        <v>364</v>
      </c>
      <c r="H30" s="24" t="s">
        <v>365</v>
      </c>
      <c r="L30" s="24" t="s">
        <v>366</v>
      </c>
    </row>
    <row r="31" spans="1:12">
      <c r="A31" s="13" t="s">
        <v>353</v>
      </c>
      <c r="B31" s="15" t="s">
        <v>367</v>
      </c>
      <c r="E31" s="13" t="s">
        <v>368</v>
      </c>
      <c r="F31" s="31" t="s">
        <v>369</v>
      </c>
      <c r="H31" s="24" t="s">
        <v>370</v>
      </c>
      <c r="L31" s="24" t="s">
        <v>371</v>
      </c>
    </row>
    <row r="32" spans="1:12">
      <c r="A32" s="13" t="s">
        <v>358</v>
      </c>
      <c r="B32" s="15" t="s">
        <v>372</v>
      </c>
      <c r="E32" s="13" t="s">
        <v>373</v>
      </c>
      <c r="F32" s="31" t="s">
        <v>374</v>
      </c>
      <c r="H32" s="24" t="s">
        <v>80</v>
      </c>
      <c r="L32" s="24" t="s">
        <v>375</v>
      </c>
    </row>
    <row r="33" spans="1:12">
      <c r="A33" s="13" t="s">
        <v>363</v>
      </c>
      <c r="B33" s="15" t="s">
        <v>376</v>
      </c>
      <c r="E33" s="13" t="s">
        <v>377</v>
      </c>
      <c r="F33" s="31" t="s">
        <v>378</v>
      </c>
      <c r="L33" s="24" t="s">
        <v>379</v>
      </c>
    </row>
    <row r="34" spans="1:12">
      <c r="A34" s="13" t="s">
        <v>368</v>
      </c>
      <c r="B34" s="15" t="s">
        <v>380</v>
      </c>
      <c r="E34" s="13" t="s">
        <v>381</v>
      </c>
      <c r="F34" s="31" t="s">
        <v>382</v>
      </c>
      <c r="L34" s="24" t="s">
        <v>383</v>
      </c>
    </row>
    <row r="35" spans="1:12">
      <c r="A35" s="13" t="s">
        <v>373</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221</v>
      </c>
      <c r="B45" s="15" t="s">
        <v>411</v>
      </c>
      <c r="F45" s="31"/>
      <c r="L45" s="24" t="s">
        <v>412</v>
      </c>
    </row>
    <row r="46" spans="1:12">
      <c r="A46" s="31" t="s">
        <v>228</v>
      </c>
      <c r="B46" s="15" t="s">
        <v>413</v>
      </c>
      <c r="L46" s="24" t="s">
        <v>414</v>
      </c>
    </row>
    <row r="47" spans="1:12">
      <c r="A47" s="31" t="s">
        <v>242</v>
      </c>
      <c r="B47" s="15" t="s">
        <v>415</v>
      </c>
      <c r="L47" s="24" t="s">
        <v>416</v>
      </c>
    </row>
    <row r="48" spans="1:12">
      <c r="A48" s="31" t="s">
        <v>249</v>
      </c>
      <c r="B48" s="15" t="s">
        <v>417</v>
      </c>
      <c r="L48" s="24" t="s">
        <v>418</v>
      </c>
    </row>
    <row r="49" spans="1:12">
      <c r="A49" s="31" t="s">
        <v>256</v>
      </c>
      <c r="B49" s="15" t="s">
        <v>419</v>
      </c>
      <c r="L49" s="24" t="s">
        <v>420</v>
      </c>
    </row>
    <row r="50" spans="1:12">
      <c r="A50" s="31" t="s">
        <v>263</v>
      </c>
      <c r="B50" s="15" t="s">
        <v>421</v>
      </c>
      <c r="L50" s="24" t="s">
        <v>422</v>
      </c>
    </row>
    <row r="51" spans="1:12">
      <c r="A51" s="31" t="s">
        <v>270</v>
      </c>
      <c r="B51" s="15" t="s">
        <v>423</v>
      </c>
      <c r="L51" s="24" t="s">
        <v>424</v>
      </c>
    </row>
    <row r="52" spans="1:12">
      <c r="A52" s="31" t="s">
        <v>276</v>
      </c>
      <c r="B52" s="15" t="s">
        <v>425</v>
      </c>
      <c r="L52" s="24" t="s">
        <v>426</v>
      </c>
    </row>
    <row r="53" spans="1:12">
      <c r="A53" s="31" t="s">
        <v>282</v>
      </c>
      <c r="B53" s="15" t="s">
        <v>427</v>
      </c>
      <c r="L53" s="24" t="s">
        <v>428</v>
      </c>
    </row>
    <row r="54" spans="1:12">
      <c r="A54" s="31" t="s">
        <v>288</v>
      </c>
      <c r="B54" s="15" t="s">
        <v>429</v>
      </c>
      <c r="L54" s="24" t="s">
        <v>430</v>
      </c>
    </row>
    <row r="55" spans="1:12">
      <c r="A55" s="31" t="s">
        <v>294</v>
      </c>
      <c r="B55" s="15" t="s">
        <v>431</v>
      </c>
      <c r="L55" s="33" t="s">
        <v>432</v>
      </c>
    </row>
    <row r="56" spans="1:12">
      <c r="A56" s="31" t="s">
        <v>433</v>
      </c>
      <c r="B56" s="15" t="s">
        <v>434</v>
      </c>
      <c r="C56" s="15"/>
      <c r="D56" s="15"/>
      <c r="E56" s="15"/>
      <c r="F56" s="15"/>
      <c r="G56" s="15"/>
      <c r="H56" s="15"/>
      <c r="I56" s="15"/>
      <c r="J56" s="15"/>
      <c r="L56" s="24" t="s">
        <v>435</v>
      </c>
    </row>
    <row r="57" spans="1:12">
      <c r="A57" s="31" t="s">
        <v>306</v>
      </c>
      <c r="B57" s="15" t="s">
        <v>436</v>
      </c>
      <c r="L57" s="24" t="s">
        <v>437</v>
      </c>
    </row>
    <row r="58" spans="1:12">
      <c r="A58" s="31" t="s">
        <v>312</v>
      </c>
      <c r="B58" s="15" t="s">
        <v>438</v>
      </c>
      <c r="L58" s="24" t="s">
        <v>439</v>
      </c>
    </row>
    <row r="59" spans="1:12">
      <c r="A59" s="31" t="s">
        <v>318</v>
      </c>
      <c r="B59" s="15" t="s">
        <v>440</v>
      </c>
      <c r="L59" s="33" t="s">
        <v>441</v>
      </c>
    </row>
    <row r="60" spans="1:12">
      <c r="A60" s="31" t="s">
        <v>324</v>
      </c>
      <c r="B60" s="15" t="s">
        <v>442</v>
      </c>
      <c r="L60" s="24" t="s">
        <v>443</v>
      </c>
    </row>
    <row r="61" spans="1:12">
      <c r="A61" s="31" t="s">
        <v>330</v>
      </c>
      <c r="B61" s="15" t="s">
        <v>444</v>
      </c>
      <c r="L61" s="24" t="s">
        <v>445</v>
      </c>
    </row>
    <row r="62" spans="1:12">
      <c r="A62" s="31" t="s">
        <v>336</v>
      </c>
      <c r="B62" s="15" t="s">
        <v>446</v>
      </c>
      <c r="L62" s="24" t="s">
        <v>447</v>
      </c>
    </row>
    <row r="63" spans="1:12">
      <c r="A63" s="31" t="s">
        <v>342</v>
      </c>
      <c r="B63" s="15" t="s">
        <v>448</v>
      </c>
      <c r="L63" s="24" t="s">
        <v>449</v>
      </c>
    </row>
    <row r="64" spans="1:12">
      <c r="A64" s="31" t="s">
        <v>348</v>
      </c>
      <c r="B64" s="15" t="s">
        <v>450</v>
      </c>
      <c r="L64" s="24" t="s">
        <v>451</v>
      </c>
    </row>
    <row r="65" spans="1:12">
      <c r="A65" s="31" t="s">
        <v>354</v>
      </c>
      <c r="B65" s="15" t="s">
        <v>452</v>
      </c>
      <c r="L65" s="24" t="s">
        <v>453</v>
      </c>
    </row>
    <row r="66" spans="1:12">
      <c r="A66" s="31" t="s">
        <v>359</v>
      </c>
      <c r="B66" s="15" t="s">
        <v>454</v>
      </c>
      <c r="L66" s="24" t="s">
        <v>455</v>
      </c>
    </row>
    <row r="67" spans="1:12">
      <c r="A67" s="31" t="s">
        <v>364</v>
      </c>
      <c r="B67" s="15" t="s">
        <v>456</v>
      </c>
      <c r="L67" s="24" t="s">
        <v>457</v>
      </c>
    </row>
    <row r="68" spans="1:12">
      <c r="A68" s="31" t="s">
        <v>369</v>
      </c>
      <c r="B68" s="15" t="s">
        <v>458</v>
      </c>
      <c r="L68" s="24" t="s">
        <v>459</v>
      </c>
    </row>
    <row r="69" spans="1:12">
      <c r="A69" s="31" t="s">
        <v>374</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214</v>
      </c>
      <c r="B82" s="21" t="s">
        <v>486</v>
      </c>
      <c r="L82" s="24" t="s">
        <v>487</v>
      </c>
    </row>
    <row r="83" spans="1:12">
      <c r="A83" s="24" t="s">
        <v>222</v>
      </c>
      <c r="B83" s="21" t="s">
        <v>488</v>
      </c>
      <c r="L83" s="24" t="s">
        <v>489</v>
      </c>
    </row>
    <row r="84" spans="1:12">
      <c r="A84" s="24" t="s">
        <v>229</v>
      </c>
      <c r="B84" s="21" t="s">
        <v>490</v>
      </c>
      <c r="L84" s="24" t="s">
        <v>491</v>
      </c>
    </row>
    <row r="85" spans="1:12">
      <c r="A85" s="24" t="s">
        <v>236</v>
      </c>
      <c r="B85" s="21" t="s">
        <v>492</v>
      </c>
      <c r="L85" s="24" t="s">
        <v>493</v>
      </c>
    </row>
    <row r="86" spans="1:12">
      <c r="A86" s="24" t="s">
        <v>243</v>
      </c>
      <c r="B86" s="21" t="s">
        <v>494</v>
      </c>
      <c r="L86" s="24" t="s">
        <v>495</v>
      </c>
    </row>
    <row r="87" spans="1:12">
      <c r="A87" s="24" t="s">
        <v>250</v>
      </c>
      <c r="B87" s="21" t="s">
        <v>496</v>
      </c>
      <c r="L87" s="24" t="s">
        <v>497</v>
      </c>
    </row>
    <row r="88" spans="1:12">
      <c r="A88" s="24" t="s">
        <v>257</v>
      </c>
      <c r="B88" s="21" t="s">
        <v>498</v>
      </c>
      <c r="L88" s="24" t="s">
        <v>499</v>
      </c>
    </row>
    <row r="89" spans="1:12">
      <c r="A89" s="24" t="s">
        <v>264</v>
      </c>
      <c r="B89" s="21" t="s">
        <v>500</v>
      </c>
      <c r="L89" s="24" t="s">
        <v>501</v>
      </c>
    </row>
    <row r="90" spans="1:12">
      <c r="A90" s="24" t="s">
        <v>271</v>
      </c>
      <c r="B90" s="21" t="s">
        <v>502</v>
      </c>
      <c r="L90" s="24" t="s">
        <v>503</v>
      </c>
    </row>
    <row r="91" spans="1:12">
      <c r="A91" s="24" t="s">
        <v>277</v>
      </c>
      <c r="B91" s="21" t="s">
        <v>504</v>
      </c>
      <c r="L91" s="24" t="s">
        <v>505</v>
      </c>
    </row>
    <row r="92" spans="1:12">
      <c r="A92" s="24" t="s">
        <v>283</v>
      </c>
      <c r="B92" s="21" t="s">
        <v>506</v>
      </c>
      <c r="L92" s="24" t="s">
        <v>507</v>
      </c>
    </row>
    <row r="93" spans="1:12">
      <c r="A93" s="24" t="s">
        <v>289</v>
      </c>
      <c r="B93" s="21" t="s">
        <v>508</v>
      </c>
      <c r="L93" s="24" t="s">
        <v>509</v>
      </c>
    </row>
    <row r="94" spans="1:12">
      <c r="A94" s="24" t="s">
        <v>295</v>
      </c>
      <c r="B94" s="21" t="s">
        <v>510</v>
      </c>
      <c r="L94" s="24" t="s">
        <v>511</v>
      </c>
    </row>
    <row r="95" spans="1:12">
      <c r="A95" s="24" t="s">
        <v>301</v>
      </c>
      <c r="B95" s="24" t="s">
        <v>512</v>
      </c>
      <c r="L95" s="24" t="s">
        <v>513</v>
      </c>
    </row>
    <row r="96" spans="1:12">
      <c r="A96" s="24" t="s">
        <v>307</v>
      </c>
      <c r="B96" s="21" t="s">
        <v>514</v>
      </c>
      <c r="L96" s="24" t="s">
        <v>515</v>
      </c>
    </row>
    <row r="97" spans="1:12">
      <c r="A97" s="24" t="s">
        <v>313</v>
      </c>
      <c r="B97" s="21" t="s">
        <v>516</v>
      </c>
      <c r="L97" s="24" t="s">
        <v>517</v>
      </c>
    </row>
    <row r="98" spans="1:12">
      <c r="A98" s="24" t="s">
        <v>319</v>
      </c>
      <c r="B98" s="21" t="s">
        <v>518</v>
      </c>
      <c r="L98" s="24" t="s">
        <v>519</v>
      </c>
    </row>
    <row r="99" spans="1:12">
      <c r="A99" s="24" t="s">
        <v>325</v>
      </c>
      <c r="B99" s="21" t="s">
        <v>520</v>
      </c>
      <c r="L99" s="24" t="s">
        <v>521</v>
      </c>
    </row>
    <row r="100" spans="1:12">
      <c r="A100" s="24" t="s">
        <v>331</v>
      </c>
      <c r="B100" s="21" t="s">
        <v>522</v>
      </c>
      <c r="L100" s="24" t="s">
        <v>523</v>
      </c>
    </row>
    <row r="101" spans="1:12">
      <c r="A101" s="24" t="s">
        <v>337</v>
      </c>
      <c r="B101" s="21" t="s">
        <v>524</v>
      </c>
      <c r="L101" s="24" t="s">
        <v>525</v>
      </c>
    </row>
    <row r="102" spans="1:12">
      <c r="A102" s="24" t="s">
        <v>343</v>
      </c>
      <c r="B102" s="21" t="s">
        <v>526</v>
      </c>
      <c r="L102" s="24" t="s">
        <v>527</v>
      </c>
    </row>
    <row r="103" spans="1:12">
      <c r="A103" s="24" t="s">
        <v>349</v>
      </c>
      <c r="B103" s="21" t="s">
        <v>528</v>
      </c>
      <c r="L103" s="24" t="s">
        <v>529</v>
      </c>
    </row>
    <row r="104" spans="1:12">
      <c r="A104" s="24" t="s">
        <v>355</v>
      </c>
      <c r="B104" s="21" t="s">
        <v>530</v>
      </c>
      <c r="L104" s="24" t="s">
        <v>531</v>
      </c>
    </row>
    <row r="105" spans="1:12">
      <c r="A105" s="24" t="s">
        <v>360</v>
      </c>
      <c r="B105" s="21" t="s">
        <v>532</v>
      </c>
      <c r="L105" s="24" t="s">
        <v>533</v>
      </c>
    </row>
    <row r="106" spans="1:12">
      <c r="A106" s="24" t="s">
        <v>365</v>
      </c>
      <c r="B106" s="21" t="s">
        <v>534</v>
      </c>
      <c r="L106" s="24" t="s">
        <v>535</v>
      </c>
    </row>
    <row r="107" spans="1:12">
      <c r="A107" s="24" t="s">
        <v>370</v>
      </c>
      <c r="B107" s="21" t="s">
        <v>536</v>
      </c>
      <c r="L107" s="24" t="s">
        <v>537</v>
      </c>
    </row>
    <row r="108" spans="1:12">
      <c r="A108" s="24" t="s">
        <v>80</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215</v>
      </c>
      <c r="B115" s="15" t="s">
        <v>552</v>
      </c>
      <c r="L115" s="24" t="s">
        <v>553</v>
      </c>
    </row>
    <row r="116" spans="1:12">
      <c r="A116" s="13" t="s">
        <v>223</v>
      </c>
      <c r="B116" s="15" t="s">
        <v>554</v>
      </c>
      <c r="L116" s="24" t="s">
        <v>555</v>
      </c>
    </row>
    <row r="117" spans="1:12">
      <c r="A117" s="13" t="s">
        <v>230</v>
      </c>
      <c r="B117" s="15" t="s">
        <v>556</v>
      </c>
      <c r="L117" s="24" t="s">
        <v>557</v>
      </c>
    </row>
    <row r="118" spans="1:12">
      <c r="A118" s="13" t="s">
        <v>237</v>
      </c>
      <c r="B118" s="15" t="s">
        <v>558</v>
      </c>
      <c r="L118" s="24" t="s">
        <v>559</v>
      </c>
    </row>
    <row r="119" spans="1:12">
      <c r="A119" s="13" t="s">
        <v>244</v>
      </c>
      <c r="B119" s="15" t="s">
        <v>560</v>
      </c>
      <c r="L119" s="24" t="s">
        <v>561</v>
      </c>
    </row>
    <row r="120" spans="1:12">
      <c r="A120" s="12" t="s">
        <v>251</v>
      </c>
      <c r="B120" s="35" t="s">
        <v>562</v>
      </c>
      <c r="L120" s="24" t="s">
        <v>563</v>
      </c>
    </row>
    <row r="121" spans="1:12">
      <c r="A121" s="13" t="s">
        <v>258</v>
      </c>
      <c r="B121" s="15" t="s">
        <v>564</v>
      </c>
      <c r="L121" s="24" t="s">
        <v>565</v>
      </c>
    </row>
    <row r="122" spans="1:12">
      <c r="A122" s="13" t="s">
        <v>265</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216</v>
      </c>
      <c r="B127" s="15" t="s">
        <v>576</v>
      </c>
      <c r="L127" s="24" t="s">
        <v>577</v>
      </c>
    </row>
    <row r="128" spans="1:12">
      <c r="A128" s="13" t="s">
        <v>224</v>
      </c>
      <c r="B128" s="15" t="s">
        <v>578</v>
      </c>
      <c r="L128" s="24" t="s">
        <v>579</v>
      </c>
    </row>
    <row r="129" spans="1:12">
      <c r="A129" s="13" t="s">
        <v>231</v>
      </c>
      <c r="B129" s="15" t="s">
        <v>580</v>
      </c>
      <c r="L129" s="24" t="s">
        <v>581</v>
      </c>
    </row>
    <row r="130" spans="1:12">
      <c r="A130" s="13" t="s">
        <v>238</v>
      </c>
      <c r="B130" s="15" t="s">
        <v>582</v>
      </c>
      <c r="L130" s="24" t="s">
        <v>583</v>
      </c>
    </row>
    <row r="131" spans="1:12">
      <c r="A131" s="13" t="s">
        <v>245</v>
      </c>
      <c r="B131" s="15" t="s">
        <v>584</v>
      </c>
      <c r="L131" s="24" t="s">
        <v>585</v>
      </c>
    </row>
    <row r="132" spans="1:12">
      <c r="A132" s="13" t="s">
        <v>252</v>
      </c>
      <c r="B132" s="15" t="s">
        <v>586</v>
      </c>
      <c r="L132" s="24" t="s">
        <v>587</v>
      </c>
    </row>
    <row r="133" spans="1:12">
      <c r="A133" s="13" t="s">
        <v>259</v>
      </c>
      <c r="B133" s="15" t="s">
        <v>588</v>
      </c>
      <c r="L133" s="24" t="s">
        <v>589</v>
      </c>
    </row>
    <row r="134" spans="1:12">
      <c r="A134" s="13" t="s">
        <v>266</v>
      </c>
      <c r="B134" s="15" t="s">
        <v>590</v>
      </c>
      <c r="L134" s="24" t="s">
        <v>591</v>
      </c>
    </row>
    <row r="135" spans="1:12">
      <c r="A135" s="13" t="s">
        <v>272</v>
      </c>
      <c r="B135" s="15" t="s">
        <v>592</v>
      </c>
      <c r="L135" s="24" t="s">
        <v>593</v>
      </c>
    </row>
    <row r="136" spans="1:12">
      <c r="A136" s="13" t="s">
        <v>278</v>
      </c>
      <c r="B136" s="15" t="s">
        <v>594</v>
      </c>
      <c r="L136" s="24" t="s">
        <v>595</v>
      </c>
    </row>
    <row r="137" spans="1:12">
      <c r="A137" s="13" t="s">
        <v>284</v>
      </c>
      <c r="B137" s="15" t="s">
        <v>596</v>
      </c>
      <c r="L137" s="24" t="s">
        <v>597</v>
      </c>
    </row>
    <row r="138" spans="1:12">
      <c r="A138" s="13" t="s">
        <v>290</v>
      </c>
      <c r="B138" s="15" t="s">
        <v>598</v>
      </c>
      <c r="L138" s="24" t="s">
        <v>599</v>
      </c>
    </row>
    <row r="139" spans="1:12">
      <c r="A139" s="13" t="s">
        <v>296</v>
      </c>
      <c r="B139" s="15" t="s">
        <v>600</v>
      </c>
      <c r="L139" s="24" t="s">
        <v>601</v>
      </c>
    </row>
    <row r="140" spans="1:12">
      <c r="A140" s="13" t="s">
        <v>302</v>
      </c>
      <c r="B140" s="15" t="s">
        <v>602</v>
      </c>
      <c r="L140" s="24" t="s">
        <v>603</v>
      </c>
    </row>
    <row r="141" spans="1:12">
      <c r="A141" s="13" t="s">
        <v>308</v>
      </c>
      <c r="B141" s="15" t="s">
        <v>604</v>
      </c>
      <c r="L141" s="24" t="s">
        <v>605</v>
      </c>
    </row>
    <row r="142" spans="1:12">
      <c r="A142" s="13" t="s">
        <v>314</v>
      </c>
      <c r="B142" s="15" t="s">
        <v>606</v>
      </c>
      <c r="L142" s="24" t="s">
        <v>607</v>
      </c>
    </row>
    <row r="143" spans="1:12">
      <c r="A143" s="13" t="s">
        <v>320</v>
      </c>
      <c r="B143" s="15" t="s">
        <v>608</v>
      </c>
      <c r="L143" s="24" t="s">
        <v>609</v>
      </c>
    </row>
    <row r="144" spans="1:12">
      <c r="A144" s="13" t="s">
        <v>326</v>
      </c>
      <c r="B144" s="15" t="s">
        <v>610</v>
      </c>
      <c r="L144" s="24" t="s">
        <v>611</v>
      </c>
    </row>
    <row r="145" spans="1:12">
      <c r="A145" s="13" t="s">
        <v>332</v>
      </c>
      <c r="B145" s="15" t="s">
        <v>612</v>
      </c>
      <c r="L145" s="24" t="s">
        <v>613</v>
      </c>
    </row>
    <row r="146" spans="1:12">
      <c r="A146" s="13" t="s">
        <v>338</v>
      </c>
      <c r="B146" s="15" t="s">
        <v>614</v>
      </c>
      <c r="L146" s="24" t="s">
        <v>615</v>
      </c>
    </row>
    <row r="147" spans="1:12">
      <c r="A147" s="13" t="s">
        <v>344</v>
      </c>
      <c r="B147" s="15" t="s">
        <v>616</v>
      </c>
    </row>
    <row r="148" spans="1:12">
      <c r="A148" s="13" t="s">
        <v>350</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217</v>
      </c>
      <c r="B153" s="15" t="s">
        <v>622</v>
      </c>
    </row>
    <row r="154" spans="1:12">
      <c r="A154" s="32" t="s">
        <v>225</v>
      </c>
      <c r="B154" s="15" t="s">
        <v>623</v>
      </c>
    </row>
    <row r="155" spans="1:12">
      <c r="A155" s="24" t="s">
        <v>232</v>
      </c>
      <c r="B155" s="15" t="s">
        <v>624</v>
      </c>
    </row>
    <row r="156" spans="1:12">
      <c r="A156" s="33" t="s">
        <v>239</v>
      </c>
      <c r="B156" s="36" t="s">
        <v>625</v>
      </c>
    </row>
    <row r="157" spans="1:12">
      <c r="A157" s="24" t="s">
        <v>246</v>
      </c>
      <c r="B157" s="15" t="s">
        <v>626</v>
      </c>
    </row>
    <row r="158" spans="1:12">
      <c r="A158" s="24" t="s">
        <v>253</v>
      </c>
      <c r="B158" s="15" t="s">
        <v>627</v>
      </c>
    </row>
    <row r="159" spans="1:12">
      <c r="A159" s="24" t="s">
        <v>260</v>
      </c>
      <c r="B159" s="15" t="s">
        <v>628</v>
      </c>
    </row>
    <row r="160" spans="1:12">
      <c r="A160" s="24" t="s">
        <v>267</v>
      </c>
      <c r="B160" s="15" t="s">
        <v>629</v>
      </c>
    </row>
    <row r="161" spans="1:2">
      <c r="A161" s="24" t="s">
        <v>273</v>
      </c>
      <c r="B161" s="15" t="s">
        <v>630</v>
      </c>
    </row>
    <row r="162" spans="1:2">
      <c r="A162" s="24" t="s">
        <v>279</v>
      </c>
      <c r="B162" s="15" t="s">
        <v>631</v>
      </c>
    </row>
    <row r="163" spans="1:2">
      <c r="A163" s="24" t="s">
        <v>285</v>
      </c>
      <c r="B163" s="15" t="s">
        <v>632</v>
      </c>
    </row>
    <row r="164" spans="1:2">
      <c r="A164" s="24" t="s">
        <v>291</v>
      </c>
      <c r="B164" s="15" t="s">
        <v>633</v>
      </c>
    </row>
    <row r="165" spans="1:2">
      <c r="A165" s="24" t="s">
        <v>297</v>
      </c>
      <c r="B165" s="15" t="s">
        <v>634</v>
      </c>
    </row>
    <row r="166" spans="1:2">
      <c r="A166" s="24" t="s">
        <v>303</v>
      </c>
      <c r="B166" s="15" t="s">
        <v>635</v>
      </c>
    </row>
    <row r="167" spans="1:2">
      <c r="A167" s="24" t="s">
        <v>309</v>
      </c>
      <c r="B167" s="15" t="s">
        <v>636</v>
      </c>
    </row>
    <row r="168" spans="1:2">
      <c r="A168" s="24" t="s">
        <v>315</v>
      </c>
      <c r="B168" s="15" t="s">
        <v>637</v>
      </c>
    </row>
    <row r="169" spans="1:2">
      <c r="A169" s="24" t="s">
        <v>321</v>
      </c>
      <c r="B169" s="15" t="s">
        <v>638</v>
      </c>
    </row>
    <row r="170" spans="1:2">
      <c r="A170" s="24" t="s">
        <v>327</v>
      </c>
      <c r="B170" s="15" t="s">
        <v>639</v>
      </c>
    </row>
    <row r="171" spans="1:2">
      <c r="A171" s="24" t="s">
        <v>333</v>
      </c>
      <c r="B171" s="15" t="s">
        <v>640</v>
      </c>
    </row>
    <row r="172" spans="1:2">
      <c r="A172" s="24" t="s">
        <v>339</v>
      </c>
      <c r="B172" s="15" t="s">
        <v>641</v>
      </c>
    </row>
    <row r="173" spans="1:2">
      <c r="A173" s="24" t="s">
        <v>345</v>
      </c>
      <c r="B173" s="15" t="s">
        <v>642</v>
      </c>
    </row>
    <row r="174" spans="1:2">
      <c r="A174" s="24" t="s">
        <v>351</v>
      </c>
      <c r="B174" s="15" t="s">
        <v>643</v>
      </c>
    </row>
    <row r="175" spans="1:2">
      <c r="A175" s="24" t="s">
        <v>356</v>
      </c>
      <c r="B175" s="15" t="s">
        <v>644</v>
      </c>
    </row>
    <row r="176" spans="1:2">
      <c r="A176" s="24" t="s">
        <v>361</v>
      </c>
      <c r="B176" s="15" t="s">
        <v>645</v>
      </c>
    </row>
    <row r="177" spans="1:2">
      <c r="A177" s="24" t="s">
        <v>366</v>
      </c>
      <c r="B177" s="15" t="s">
        <v>646</v>
      </c>
    </row>
    <row r="178" spans="1:2">
      <c r="A178" s="24" t="s">
        <v>371</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218</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5" t="s">
        <v>771</v>
      </c>
      <c r="J1" s="205"/>
    </row>
    <row r="2" spans="1:10">
      <c r="A2" t="s">
        <v>2</v>
      </c>
      <c r="B2" s="205" t="s">
        <v>772</v>
      </c>
      <c r="C2" s="205"/>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5" t="s">
        <v>783</v>
      </c>
      <c r="C16" s="205"/>
    </row>
    <row r="17" spans="2:9" ht="28.9">
      <c r="B17" s="3" t="s">
        <v>32</v>
      </c>
      <c r="C17" s="3" t="s">
        <v>784</v>
      </c>
      <c r="D17" t="s">
        <v>35</v>
      </c>
      <c r="F17" s="6" t="s">
        <v>785</v>
      </c>
      <c r="G17" t="s">
        <v>786</v>
      </c>
      <c r="H17" t="s">
        <v>787</v>
      </c>
      <c r="I17" s="6" t="s">
        <v>788</v>
      </c>
    </row>
    <row r="18" spans="2:9">
      <c r="B18" s="4">
        <v>1110</v>
      </c>
      <c r="C18" s="1" t="s">
        <v>789</v>
      </c>
      <c r="D18" t="s">
        <v>43</v>
      </c>
      <c r="E18" t="s">
        <v>790</v>
      </c>
      <c r="F18" t="s">
        <v>44</v>
      </c>
      <c r="G18" t="s">
        <v>44</v>
      </c>
      <c r="H18" t="s">
        <v>44</v>
      </c>
      <c r="I18" t="s">
        <v>44</v>
      </c>
    </row>
    <row r="19" spans="2:9">
      <c r="B19" s="4" t="s">
        <v>153</v>
      </c>
      <c r="C19" s="1" t="s">
        <v>791</v>
      </c>
      <c r="D19" t="s">
        <v>792</v>
      </c>
      <c r="E19" t="s">
        <v>793</v>
      </c>
      <c r="F19" t="s">
        <v>46</v>
      </c>
      <c r="G19" t="s">
        <v>46</v>
      </c>
      <c r="H19" t="s">
        <v>46</v>
      </c>
      <c r="I19" t="s">
        <v>46</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44</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44</v>
      </c>
      <c r="H1" t="s">
        <v>861</v>
      </c>
      <c r="I1" t="s">
        <v>792</v>
      </c>
      <c r="J1" t="s">
        <v>795</v>
      </c>
      <c r="K1" t="s">
        <v>859</v>
      </c>
      <c r="L1" t="s">
        <v>931</v>
      </c>
      <c r="M1" t="s">
        <v>932</v>
      </c>
    </row>
    <row r="2" spans="2:16" ht="43.15">
      <c r="B2" s="16" t="s">
        <v>933</v>
      </c>
      <c r="C2" s="17" t="s">
        <v>934</v>
      </c>
      <c r="D2" s="18">
        <v>1919</v>
      </c>
      <c r="F2" s="16" t="s">
        <v>933</v>
      </c>
      <c r="G2" s="19" t="s">
        <v>170</v>
      </c>
      <c r="H2" s="19" t="s">
        <v>187</v>
      </c>
      <c r="I2" s="19" t="s">
        <v>935</v>
      </c>
      <c r="J2" s="19" t="s">
        <v>216</v>
      </c>
      <c r="K2" s="19" t="s">
        <v>936</v>
      </c>
      <c r="L2" s="27"/>
      <c r="O2" s="15"/>
      <c r="P2" s="27"/>
    </row>
    <row r="3" spans="2:16" ht="28.9">
      <c r="B3" s="19" t="s">
        <v>172</v>
      </c>
      <c r="C3" s="20" t="s">
        <v>203</v>
      </c>
      <c r="D3" s="18">
        <v>1936</v>
      </c>
      <c r="F3" s="19" t="s">
        <v>172</v>
      </c>
      <c r="G3" s="19" t="s">
        <v>193</v>
      </c>
      <c r="I3" s="19" t="s">
        <v>937</v>
      </c>
      <c r="J3" s="19" t="s">
        <v>938</v>
      </c>
      <c r="K3" s="19" t="s">
        <v>939</v>
      </c>
      <c r="L3" s="27"/>
      <c r="O3" s="15"/>
      <c r="P3" s="27"/>
    </row>
    <row r="4" spans="2:16">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259</v>
      </c>
      <c r="K5" s="16" t="s">
        <v>945</v>
      </c>
      <c r="L5" s="27"/>
      <c r="O5" s="15"/>
      <c r="P5" s="27"/>
    </row>
    <row r="6" spans="2:16">
      <c r="B6" s="16" t="s">
        <v>946</v>
      </c>
      <c r="C6" s="17" t="s">
        <v>947</v>
      </c>
      <c r="D6" s="18">
        <v>4030</v>
      </c>
      <c r="F6" s="16" t="s">
        <v>946</v>
      </c>
      <c r="G6" s="15"/>
      <c r="H6" s="27"/>
      <c r="I6" s="19" t="s">
        <v>948</v>
      </c>
      <c r="J6" s="25" t="s">
        <v>949</v>
      </c>
      <c r="K6" s="19" t="s">
        <v>191</v>
      </c>
      <c r="L6" s="27"/>
      <c r="O6" s="14"/>
      <c r="P6" s="27"/>
    </row>
    <row r="7" spans="2:16">
      <c r="B7" s="19" t="s">
        <v>241</v>
      </c>
      <c r="C7" s="20" t="s">
        <v>261</v>
      </c>
      <c r="D7" s="18">
        <v>1086</v>
      </c>
      <c r="F7" s="19" t="s">
        <v>241</v>
      </c>
      <c r="I7" s="19" t="s">
        <v>950</v>
      </c>
      <c r="J7" s="26" t="s">
        <v>232</v>
      </c>
      <c r="K7" s="16" t="s">
        <v>951</v>
      </c>
      <c r="L7" s="27"/>
      <c r="O7" s="15"/>
      <c r="P7" s="27"/>
    </row>
    <row r="8" spans="2:16" ht="28.9">
      <c r="B8" s="19" t="s">
        <v>248</v>
      </c>
      <c r="C8" s="20" t="s">
        <v>268</v>
      </c>
      <c r="D8" s="18">
        <v>1081</v>
      </c>
      <c r="F8" s="19" t="s">
        <v>248</v>
      </c>
      <c r="I8" s="19" t="s">
        <v>952</v>
      </c>
      <c r="J8" s="26" t="s">
        <v>285</v>
      </c>
      <c r="K8" s="16" t="s">
        <v>953</v>
      </c>
      <c r="L8" s="27"/>
      <c r="O8" s="15"/>
      <c r="P8" s="27"/>
    </row>
    <row r="9" spans="2:16" ht="28.9">
      <c r="B9" s="19" t="s">
        <v>269</v>
      </c>
      <c r="C9" s="20" t="s">
        <v>286</v>
      </c>
      <c r="D9" s="18">
        <v>1065</v>
      </c>
      <c r="F9" s="19" t="s">
        <v>269</v>
      </c>
      <c r="I9" s="16" t="s">
        <v>954</v>
      </c>
      <c r="J9" s="26" t="s">
        <v>394</v>
      </c>
      <c r="K9" s="19" t="s">
        <v>955</v>
      </c>
      <c r="L9" s="27"/>
      <c r="O9" s="15"/>
      <c r="P9" s="27"/>
    </row>
    <row r="10" spans="2:16">
      <c r="B10" s="19" t="s">
        <v>287</v>
      </c>
      <c r="C10" s="20" t="s">
        <v>304</v>
      </c>
      <c r="D10" s="18">
        <v>1082</v>
      </c>
      <c r="F10" s="19" t="s">
        <v>287</v>
      </c>
      <c r="G10" s="15"/>
      <c r="H10" s="27"/>
      <c r="I10" s="19" t="s">
        <v>202</v>
      </c>
      <c r="J10" s="26" t="s">
        <v>420</v>
      </c>
      <c r="K10" s="16" t="s">
        <v>956</v>
      </c>
      <c r="L10" s="27"/>
      <c r="O10" s="15"/>
      <c r="P10" s="27"/>
    </row>
    <row r="11" spans="2:16" ht="28.9">
      <c r="B11" s="19" t="s">
        <v>305</v>
      </c>
      <c r="C11" s="20" t="s">
        <v>322</v>
      </c>
      <c r="D11" s="18">
        <v>6169</v>
      </c>
      <c r="F11" s="19" t="s">
        <v>305</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329</v>
      </c>
      <c r="C15" s="20" t="s">
        <v>346</v>
      </c>
      <c r="D15" s="18">
        <v>1029</v>
      </c>
      <c r="F15" s="19" t="s">
        <v>329</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347</v>
      </c>
      <c r="C17" s="20" t="s">
        <v>362</v>
      </c>
      <c r="D17" s="18">
        <v>1084</v>
      </c>
      <c r="F17" s="19" t="s">
        <v>347</v>
      </c>
      <c r="G17" s="15"/>
      <c r="H17" s="27"/>
      <c r="J17" s="26" t="s">
        <v>575</v>
      </c>
      <c r="O17" s="15"/>
      <c r="P17" s="27"/>
    </row>
    <row r="18" spans="2:16" ht="28.9">
      <c r="B18" s="19" t="s">
        <v>353</v>
      </c>
      <c r="C18" s="20" t="s">
        <v>367</v>
      </c>
      <c r="D18" s="18">
        <v>1924</v>
      </c>
      <c r="F18" s="19" t="s">
        <v>353</v>
      </c>
      <c r="G18" s="14"/>
      <c r="H18" s="27"/>
      <c r="J18" s="26" t="s">
        <v>585</v>
      </c>
      <c r="O18" s="15"/>
    </row>
    <row r="19" spans="2:16" ht="28.9">
      <c r="B19" s="19" t="s">
        <v>358</v>
      </c>
      <c r="C19" s="20" t="s">
        <v>372</v>
      </c>
      <c r="D19" s="18">
        <v>4021</v>
      </c>
      <c r="F19" s="19" t="s">
        <v>358</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373</v>
      </c>
      <c r="C21" s="20" t="s">
        <v>384</v>
      </c>
      <c r="D21" s="18">
        <v>1032</v>
      </c>
      <c r="F21" s="19" t="s">
        <v>373</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170</v>
      </c>
      <c r="C27" s="20" t="s">
        <v>171</v>
      </c>
      <c r="D27" s="18">
        <v>1188</v>
      </c>
    </row>
    <row r="28" spans="2:16">
      <c r="B28" s="19" t="s">
        <v>193</v>
      </c>
      <c r="C28" s="20" t="s">
        <v>194</v>
      </c>
      <c r="D28" s="18">
        <v>1166</v>
      </c>
    </row>
    <row r="29" spans="2:16">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216</v>
      </c>
      <c r="C51" s="20" t="s">
        <v>576</v>
      </c>
      <c r="D51" s="18">
        <v>1386</v>
      </c>
    </row>
    <row r="52" spans="2:4">
      <c r="B52" s="19" t="s">
        <v>938</v>
      </c>
      <c r="C52" s="20" t="s">
        <v>992</v>
      </c>
      <c r="D52" s="18">
        <v>1381</v>
      </c>
    </row>
    <row r="53" spans="2:4">
      <c r="B53" s="19" t="s">
        <v>252</v>
      </c>
      <c r="C53" s="20" t="s">
        <v>586</v>
      </c>
      <c r="D53" s="18">
        <v>1983</v>
      </c>
    </row>
    <row r="54" spans="2:4">
      <c r="B54" s="19" t="s">
        <v>259</v>
      </c>
      <c r="C54" s="20" t="s">
        <v>588</v>
      </c>
      <c r="D54" s="18">
        <v>6216</v>
      </c>
    </row>
    <row r="55" spans="2:4">
      <c r="B55" s="25" t="s">
        <v>949</v>
      </c>
      <c r="C55" s="17" t="s">
        <v>993</v>
      </c>
      <c r="D55" s="18">
        <v>1939</v>
      </c>
    </row>
    <row r="56" spans="2:4">
      <c r="B56" s="26" t="s">
        <v>232</v>
      </c>
      <c r="C56" s="20" t="s">
        <v>624</v>
      </c>
      <c r="D56" s="18">
        <v>1617</v>
      </c>
    </row>
    <row r="57" spans="2:4">
      <c r="B57" s="26" t="s">
        <v>285</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5AE423D9-B54A-47CD-A7E5-EF01A671BA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