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de-my.sharepoint.com/personal/ieva_veiksina_daba_gov_lv/Documents/Desktop/"/>
    </mc:Choice>
  </mc:AlternateContent>
  <xr:revisionPtr revIDLastSave="392" documentId="8_{6E55C5B2-27A2-4636-B0E0-5B8081BEF2E8}" xr6:coauthVersionLast="47" xr6:coauthVersionMax="47" xr10:uidLastSave="{E40A5DCE-DBD5-4B9A-AB20-91F3D58EF7EB}"/>
  <bookViews>
    <workbookView xWindow="-120" yWindow="-120" windowWidth="29040" windowHeight="15720" xr2:uid="{C917B191-51D2-4C71-A648-B427184A09AC}"/>
  </bookViews>
  <sheets>
    <sheet name="Pārskats" sheetId="1" r:id="rId1"/>
    <sheet name="Izvelnes" sheetId="2" r:id="rId2"/>
  </sheets>
  <definedNames>
    <definedName name="_xlnm._FilterDatabase" localSheetId="0" hidden="1">Pārskats!$A$4:$O$74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O58" i="1"/>
  <c r="O56" i="1"/>
  <c r="O44" i="1"/>
  <c r="O45" i="1"/>
  <c r="O46" i="1"/>
  <c r="O47" i="1"/>
  <c r="O35" i="1" l="1"/>
  <c r="O37" i="1"/>
  <c r="O36" i="1"/>
  <c r="O34" i="1"/>
  <c r="L37" i="1"/>
  <c r="L36" i="1"/>
  <c r="L35" i="1"/>
  <c r="L34" i="1"/>
  <c r="O31" i="1"/>
  <c r="O30" i="1"/>
  <c r="O29" i="1"/>
  <c r="O25" i="1"/>
  <c r="O22" i="1"/>
  <c r="K20" i="1"/>
  <c r="K21" i="1"/>
  <c r="O17" i="1"/>
  <c r="L17" i="1"/>
  <c r="O18" i="1"/>
  <c r="L18" i="1"/>
  <c r="O14" i="1" l="1"/>
  <c r="O13" i="1"/>
  <c r="O8" i="1"/>
  <c r="L6" i="1"/>
  <c r="O6" i="1"/>
  <c r="L5" i="1"/>
  <c r="O5" i="1"/>
</calcChain>
</file>

<file path=xl/sharedStrings.xml><?xml version="1.0" encoding="utf-8"?>
<sst xmlns="http://schemas.openxmlformats.org/spreadsheetml/2006/main" count="515" uniqueCount="188">
  <si>
    <t>Nr.p.k.</t>
  </si>
  <si>
    <t>Amata nosaukums</t>
  </si>
  <si>
    <t>Mēnesis</t>
  </si>
  <si>
    <t>Dienu skaits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</si>
  <si>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</si>
  <si>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</si>
  <si>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</si>
  <si>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</si>
  <si>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</si>
  <si>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</si>
  <si>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</si>
  <si>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</si>
  <si>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</si>
  <si>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</si>
  <si>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</si>
  <si>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</si>
  <si>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</si>
  <si>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</si>
  <si>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</si>
  <si>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</si>
  <si>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</si>
  <si>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</si>
  <si>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</si>
  <si>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</si>
  <si>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</si>
  <si>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</si>
  <si>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</si>
  <si>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</si>
  <si>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</si>
  <si>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</si>
  <si>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</si>
  <si>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</si>
  <si>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Janvāris</t>
  </si>
  <si>
    <t>Somija</t>
  </si>
  <si>
    <t xml:space="preserve">Valsts </t>
  </si>
  <si>
    <t>Pilsēta</t>
  </si>
  <si>
    <t>Helsinki</t>
  </si>
  <si>
    <t>Komandējuma mērķis no komandējuma pieteikuma</t>
  </si>
  <si>
    <t>Datums no</t>
  </si>
  <si>
    <t>Datums līdz</t>
  </si>
  <si>
    <t>Februāris</t>
  </si>
  <si>
    <t>Pego</t>
  </si>
  <si>
    <t>Spānija</t>
  </si>
  <si>
    <t>Ekonomiskā</t>
  </si>
  <si>
    <t>Beļģija</t>
  </si>
  <si>
    <t>Brisele</t>
  </si>
  <si>
    <t>Marts</t>
  </si>
  <si>
    <t>Potenca</t>
  </si>
  <si>
    <t>Itālija</t>
  </si>
  <si>
    <t>Masaube</t>
  </si>
  <si>
    <t>Francija</t>
  </si>
  <si>
    <t>Dalīti gan valsts pamatbudžets, gan Eiropas Savienības institūcijas finansējums. Izdevumus par aviobiļetēm sedz Eiropas Komisija.</t>
  </si>
  <si>
    <r>
      <t xml:space="preserve">Finansējuma avots 
</t>
    </r>
    <r>
      <rPr>
        <b/>
        <i/>
        <sz val="11"/>
        <color theme="1"/>
        <rFont val="Calibri"/>
        <family val="2"/>
        <charset val="186"/>
        <scheme val="minor"/>
      </rPr>
      <t>(izvēlas no saraksta, ja nav – ieraksta)</t>
    </r>
  </si>
  <si>
    <r>
      <t xml:space="preserve">Izdevumi par viesnīcu (naktsmītni),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</si>
  <si>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r>
      <t xml:space="preserve">Izdevumi par aviobiļetēm,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</si>
  <si>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r>
      <t xml:space="preserve">Dienas nauda,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</si>
  <si>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r>
      <t xml:space="preserve">Citi komandējuma izdevumi,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</si>
  <si>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t>Kompensāciju nodaļas vadītājs</t>
  </si>
  <si>
    <t>Vecākais eksperts</t>
  </si>
  <si>
    <t>Dalība pasākumā  “Eiropas ekosfēra – jauniešu kopienas noturības veicināšana saiknē ar dabu”</t>
  </si>
  <si>
    <t>Interreg Europe pārrobežu projekta “Sabiedrības iesaiste bioloģiskās daudzveidības pārvaldībā” (CiBioGo) darbseminārs un pieredzes apmaiņas vizīte.</t>
  </si>
  <si>
    <t>Dalība Vašingtonas konvencijas par starptautisko tirdzniecību ar apdraudētajām savvaļas dzīvnieku un augu sugām (CITES) sanāksmē.</t>
  </si>
  <si>
    <t xml:space="preserve">Mācību mobilitāte (Teaching staff mobility) Francijas mācību iestādē - Campus La Salle St. Christophe. </t>
  </si>
  <si>
    <t>Dalība Eiropas Komisijas pasākumā "Workshop on the implementation of the European Commission’s forest guidelines in the Boreal Region"</t>
  </si>
  <si>
    <t>Mežu biotopu eksperts</t>
  </si>
  <si>
    <t>Dabas izglītības speciālists</t>
  </si>
  <si>
    <t>Departamenta direktora vietnieks, nodaļas vadītājs</t>
  </si>
  <si>
    <t>Dabas izglītības un informācijas speciālists</t>
  </si>
  <si>
    <t>Dabas centra vadītājs</t>
  </si>
  <si>
    <t>Dalība seminārā 03.04. par finansējumu dabas daudzveidībai, ar īpašu fokusu uz dabas tirgu, kredītu un sertifikātu attīstību.</t>
  </si>
  <si>
    <t>Dalība Valsts kancelejas Inovāciju laboratorijas rīkotajā publiskās pārvaldes augstākā līmeņa vadītāju, struktūrvienību vadītāju un Inovācijas eksperta tīkla dalībnieku pieredzes apmaiņas mācību vizītē Somijas Republikā.</t>
  </si>
  <si>
    <t>Dalība projekta Eiropas ekosfēra — jauniešu kopienas noturības veidošana, iesaistoties dabā, tikšanās Serbijā, Niš. Projekta pārstāvji aicina piedalīties projekta pasākumā Serbijā Pārvaldes jauno reindžeru mentori Diānu Selecku.</t>
  </si>
  <si>
    <t>Niš</t>
  </si>
  <si>
    <t>Dalība Expert Group on Reporting under the Nature Directives of 12-13 May 2025</t>
  </si>
  <si>
    <t>Bratislava</t>
  </si>
  <si>
    <t>Pieredzes apmaiņas brauciens tiek segts no LatViaNature projekta līdzekļiem (E.2.1 aktivitāte)</t>
  </si>
  <si>
    <t>Londona</t>
  </si>
  <si>
    <t>Dalība "LIFE Platform Meeting on Forest Restoration in Europe". Uzstāšanās ar prezentāciju.</t>
  </si>
  <si>
    <t>Brasov</t>
  </si>
  <si>
    <t>Dalība Jauniešu forumā "Waves for Change - Youth for Baltic 2025!".</t>
  </si>
  <si>
    <t>Yngsjö (Kristianstades Vatenrike BR)</t>
  </si>
  <si>
    <t>Aprīlis</t>
  </si>
  <si>
    <t>Maijs</t>
  </si>
  <si>
    <t>Jūnijs</t>
  </si>
  <si>
    <t>Anglija</t>
  </si>
  <si>
    <t>Eiropas Savienības (LIFE) projektu finansējums</t>
  </si>
  <si>
    <t>Valsts kancelejas Atveseļošanas fonda investīciju projekta finansējums</t>
  </si>
  <si>
    <t>Ģenerāldirektore</t>
  </si>
  <si>
    <t>Projektu vadītāja</t>
  </si>
  <si>
    <t>Juriste, papildinošā finansējuma koordinatore</t>
  </si>
  <si>
    <t>Serbija</t>
  </si>
  <si>
    <t>Rēzeknes novada pašvaldības projekta finansējums</t>
  </si>
  <si>
    <t>Pamatbudžets</t>
  </si>
  <si>
    <t>Jaunākā eksperte</t>
  </si>
  <si>
    <t>Slovākija</t>
  </si>
  <si>
    <t>Dalība IMPEL organizētajā 4 tīklu konferencē "Making the new Environmental Crime Directive work Cooperation/Prevention/Enforcement", Bratislavā, Slovākijā.</t>
  </si>
  <si>
    <t>Uzņemošās puses finansējums, gan pamatbudžets</t>
  </si>
  <si>
    <t>Kartogrāfe</t>
  </si>
  <si>
    <t>Finansiste</t>
  </si>
  <si>
    <t>Rumānija</t>
  </si>
  <si>
    <t>Ziemeļvidzemes biosfēras rezervāta koordinatore</t>
  </si>
  <si>
    <t>Zviedrija</t>
  </si>
  <si>
    <t>"Biosphere for Baltic - Future Generations" projekta finansējums, gan pamatbudžets</t>
  </si>
  <si>
    <t>Evora</t>
  </si>
  <si>
    <t>Jūlijs</t>
  </si>
  <si>
    <t>Portugāle</t>
  </si>
  <si>
    <t>Dalība IMPEL projekta "Invasive Alien Species (IAS) and NIRAM" darba grupā.</t>
  </si>
  <si>
    <t>Oulu</t>
  </si>
  <si>
    <t>Pamatbudžets, gan uzņemošās puses finansējums</t>
  </si>
  <si>
    <t>20</t>
  </si>
  <si>
    <t>Dalība konferencē “20th Eurasian Grassland Conference Broadening the horizons of grassland science for the Anthropocene”, Oulu, Somijā</t>
  </si>
  <si>
    <t>Augusts</t>
  </si>
  <si>
    <t>Dalība Europarc federācijas rīkotā Starptautikā jauno reindžeru nometnē (Casentinesi Forest National Park).</t>
  </si>
  <si>
    <t>Casentinesi Forest National Park</t>
  </si>
  <si>
    <t>Igaunija</t>
  </si>
  <si>
    <t>Pamatbudžets, gan Eiropas Savienības institūcijas finansējums</t>
  </si>
  <si>
    <t>Visas izmaksas sedz brauciena organizatori no projekta GREENPARK budžeta.</t>
  </si>
  <si>
    <t xml:space="preserve">Dalība starptautiskā pieredzes apmaiņas pasākumā LEADER finansētā projekta “Greenpark” </t>
  </si>
  <si>
    <t>Kureessare</t>
  </si>
  <si>
    <t>Pieredzes apmaiņas brauciens par lapkoku praulgrauža dzīvotņu apsaimniekošanu.</t>
  </si>
  <si>
    <t>Septembris</t>
  </si>
  <si>
    <t>Dalība apmeklētāju monitoringam ĪADT veltītā pasākumā (Training school) VIMAS projekta ietvaros</t>
  </si>
  <si>
    <t>Lahemas Nacionālajā parks</t>
  </si>
  <si>
    <t>Koli Nacionālais parks</t>
  </si>
  <si>
    <t>Visas izmaksas sedz brauciena organizatori no projekta VIMAS budžeta.</t>
  </si>
  <si>
    <t>Everett</t>
  </si>
  <si>
    <t>Dalība konferencē 2025 IUFRO Small Scale Forestry and Extension and Knowledge Exchange Joint Conference.</t>
  </si>
  <si>
    <t>ASV (izņemot Ņujorku un Virdžīnijas)</t>
  </si>
  <si>
    <t>Ūmeo</t>
  </si>
  <si>
    <t>Dalība Ziemeļvalstu un Baltijas valstu LIFE programmas projektu tīklošanās pasākumā.</t>
  </si>
  <si>
    <t>Puljane</t>
  </si>
  <si>
    <t>Horvātija</t>
  </si>
  <si>
    <t>Dalība ERASMUS projektā “Environmental awareness-raising of young people from protected area”</t>
  </si>
  <si>
    <t>Visas izmaksas sedz brauciena organizatori projekta finansejums no “Environmental awareness-raising of young people from protected area”</t>
  </si>
  <si>
    <t>Stokholma</t>
  </si>
  <si>
    <t>Lahti</t>
  </si>
  <si>
    <t>Dalība Vašingtonas konvencijas par starptautisko tirdzniecību ar apdraudētajām savvaļas dzīvnieku un augu sugām (CITES) sanāksmēs (Zinātniskā darba grupa, Ekspertu grupa) klātienē.</t>
  </si>
  <si>
    <t>Dalība LIFE Taiga2 pasākumā "30 years of prescribed burning in Swedish pine forests".</t>
  </si>
  <si>
    <t>Dalība Kurzemes plānošanas reģiona organizētā pieredzes apmaiņas braucienā projekta “Ģeoloģisko struktūru aizsardzības veicināšana Latvijā un Lietuvā” ietvaros.</t>
  </si>
  <si>
    <t xml:space="preserve">Dalīti gan valsts pamatbudžets, gan Kurzemes plānošanas reģions un Žemaitijas Nacionālā parka direkcija. </t>
  </si>
  <si>
    <t>Zālāju biotopu eksperte</t>
  </si>
  <si>
    <t>Vecākais valsts vides inspektors</t>
  </si>
  <si>
    <t>Mežu biotopu eksperte</t>
  </si>
  <si>
    <t>Dabas izglītības speciāliste</t>
  </si>
  <si>
    <t>Savvaļas augu eksperte, saldūdeņu biotopu eksperte</t>
  </si>
  <si>
    <t>Projekta koordinatore</t>
  </si>
  <si>
    <t>Vecākā dabas izglītības speciāliste</t>
  </si>
  <si>
    <t>Koordinatora asistente</t>
  </si>
  <si>
    <t>Birštonas</t>
  </si>
  <si>
    <t>Oktobris</t>
  </si>
  <si>
    <t>Lietuva</t>
  </si>
  <si>
    <t>Lietuva </t>
  </si>
  <si>
    <t>Palermo</t>
  </si>
  <si>
    <t>Itālija </t>
  </si>
  <si>
    <t>Belģija</t>
  </si>
  <si>
    <t>Biržai</t>
  </si>
  <si>
    <t>Nodrošināt Latvijas pārstāvību Vašingtonas konvencijas par starptautisko tirdzniecību ar apdraudētajām savvaļas dzīvnieku un augu sugām 20. Pušu konferencē (CITES COP20).</t>
  </si>
  <si>
    <t>Samarkanda</t>
  </si>
  <si>
    <t>Uzbekistāna</t>
  </si>
  <si>
    <t>Dalība projektā "Ekosfēra" Slovēnijas aktivitātēs</t>
  </si>
  <si>
    <t>Slovēnija</t>
  </si>
  <si>
    <t>Dalība EK darba grupā "EU-wide Implementation Support Event on “Developing National Restoration Plans under the EU Nature Restoration Regulation – terrestrial and freshwater ecosystems”</t>
  </si>
  <si>
    <t>Couvin</t>
  </si>
  <si>
    <t>Dabas taku infrastruktūras apsekošana Igaunjā</t>
  </si>
  <si>
    <t>Dalība konferencē: Europarc Conference 2025, Lithuania</t>
  </si>
  <si>
    <t>Dalība IMPEL (The European Union Network for the Implementation and Enforcement of Environmental Law) dabas ekspertu grupas sanāksmē.</t>
  </si>
  <si>
    <t>Ģenerāldirektora vietnieks</t>
  </si>
  <si>
    <t>Eiropas Savienības (ERAF) projektu finansējums</t>
  </si>
  <si>
    <t xml:space="preserve">Pieredzes apmaiņas brauciens, praktiski pielietojamas zināšanas par invazīvo sugu izskaušanas metodēm un labajām praksēm. </t>
  </si>
  <si>
    <t>Visus izdevumus sedz Rēzeknes novada pašvaldība projekta ietvaros</t>
  </si>
  <si>
    <t>Visus izdevumus sedz VARAM projekta ietvaros</t>
  </si>
  <si>
    <t>Kočevje</t>
  </si>
  <si>
    <t>Dalība EUROPARC padomes European Charter for Sustainable Tourism in Protected Areas (ECST) balvas pasniegšanas ceremonijā</t>
  </si>
  <si>
    <t>Visas izmaksas sedz brauciena organizatori.</t>
  </si>
  <si>
    <t>Dalība asociācijas "Rewilding Europe" organizētajā "Wilder Parks" iniciatīvas atklāšanas pasākumā.</t>
  </si>
  <si>
    <t xml:space="preserve">Dalīti gan valsts pamatbudžets, gan VARAM </t>
  </si>
  <si>
    <t>Teringi dabas taka (4,7 km aplis), Kilingi–Nõmme dabas taka (3–5 km), Nigula raba (6 km), Rannametsa–Tolkuse (2,2 km).</t>
  </si>
  <si>
    <t>Novembris</t>
  </si>
  <si>
    <t>Vecākā valsts vides inspektore</t>
  </si>
  <si>
    <t>Eksperts sugu un biotopu aizsardzības jomā</t>
  </si>
  <si>
    <t>Sabiedrības informēšanas un rezultātu izplatīšanas aktivitāšu koordinatore</t>
  </si>
  <si>
    <t>Vecākā eksperte</t>
  </si>
  <si>
    <t>Sektora vadītājs</t>
  </si>
  <si>
    <t>Direktore</t>
  </si>
  <si>
    <t>Daļas vadītājs</t>
  </si>
  <si>
    <t>Nodaļa vadītāja</t>
  </si>
  <si>
    <t>Informācija par ārvalstu komandējumu izdevumiem uz 31.12.2025.</t>
  </si>
  <si>
    <t>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</si>
</sst>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rgb="FF282828"/>
      <name val="Calibri"/>
      <family val="2"/>
      <charset val="186"/>
      <scheme val="minor"/>
    </font>
    <font>
      <sz val="11"/>
      <color rgb="FF1C1C1C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1"/>
      <color rgb="FF28282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4" fillId="2" borderId="1" xfId="0" applyFont="1" applyFill="1" applyBorder="1" applyAlignment="1">
      <alignment vertical="top"/>
    </xf>
    <xf numFmtId="49" fontId="4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7" fillId="0" borderId="0" xfId="0" applyFont="1"/>
    <xf numFmtId="0" fontId="8" fillId="2" borderId="0" xfId="0" applyFont="1" applyFill="1" applyAlignment="1">
      <alignment horizontal="center" vertical="top"/>
    </xf>
    <xf numFmtId="0" fontId="9" fillId="0" borderId="0" xfId="0" applyFont="1"/>
    <xf numFmtId="2" fontId="0" fillId="2" borderId="0" xfId="0" applyNumberFormat="1" applyFill="1" applyAlignment="1">
      <alignment vertical="top"/>
    </xf>
    <xf numFmtId="164" fontId="0" fillId="0" borderId="1" xfId="0" applyNumberFormat="1" applyFont="1" applyBorder="1" applyAlignment="1">
      <alignment horizontal="left"/>
    </xf>
    <xf numFmtId="164" fontId="0" fillId="2" borderId="1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vertical="top"/>
    </xf>
    <xf numFmtId="2" fontId="4" fillId="2" borderId="1" xfId="0" applyNumberFormat="1" applyFont="1" applyFill="1" applyBorder="1" applyAlignment="1">
      <alignment vertical="top"/>
    </xf>
    <xf numFmtId="2" fontId="4" fillId="2" borderId="1" xfId="0" applyNumberFormat="1" applyFont="1" applyFill="1" applyBorder="1" applyAlignment="1">
      <alignment horizontal="right" vertical="top"/>
    </xf>
    <xf numFmtId="2" fontId="6" fillId="0" borderId="1" xfId="0" applyNumberFormat="1" applyFont="1" applyBorder="1" applyAlignment="1">
      <alignment vertical="top"/>
    </xf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/>
    <xf numFmtId="2" fontId="6" fillId="2" borderId="1" xfId="0" applyNumberFormat="1" applyFont="1" applyFill="1" applyBorder="1"/>
    <xf numFmtId="2" fontId="6" fillId="0" borderId="4" xfId="0" applyNumberFormat="1" applyFont="1" applyBorder="1"/>
    <xf numFmtId="2" fontId="4" fillId="2" borderId="4" xfId="0" applyNumberFormat="1" applyFont="1" applyFill="1" applyBorder="1" applyAlignment="1">
      <alignment vertical="center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right" vertical="center" wrapText="1"/>
    </xf>
    <xf numFmtId="0" fontId="0" fillId="2" borderId="2" xfId="0" applyFont="1" applyFill="1" applyBorder="1" applyAlignment="1">
      <alignment horizontal="center" vertical="top"/>
    </xf>
    <xf numFmtId="49" fontId="0" fillId="2" borderId="2" xfId="0" applyNumberFormat="1" applyFont="1" applyFill="1" applyBorder="1" applyAlignment="1">
      <alignment horizontal="left" vertical="top"/>
    </xf>
    <xf numFmtId="164" fontId="0" fillId="2" borderId="2" xfId="0" applyNumberFormat="1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top"/>
    </xf>
    <xf numFmtId="49" fontId="0" fillId="2" borderId="1" xfId="0" applyNumberFormat="1" applyFont="1" applyFill="1" applyBorder="1" applyAlignment="1">
      <alignment horizontal="left" vertical="top"/>
    </xf>
    <xf numFmtId="164" fontId="0" fillId="2" borderId="1" xfId="0" applyNumberFormat="1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2" fontId="0" fillId="2" borderId="1" xfId="0" applyNumberFormat="1" applyFont="1" applyFill="1" applyBorder="1" applyAlignment="1">
      <alignment vertical="top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left" vertical="top"/>
    </xf>
    <xf numFmtId="49" fontId="0" fillId="2" borderId="3" xfId="0" applyNumberFormat="1" applyFont="1" applyFill="1" applyBorder="1" applyAlignment="1">
      <alignment horizontal="left"/>
    </xf>
    <xf numFmtId="164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center" vertical="top"/>
    </xf>
    <xf numFmtId="49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left" vertical="top"/>
    </xf>
    <xf numFmtId="49" fontId="0" fillId="2" borderId="4" xfId="0" applyNumberFormat="1" applyFont="1" applyFill="1" applyBorder="1" applyAlignment="1">
      <alignment horizontal="left" vertical="center"/>
    </xf>
    <xf numFmtId="2" fontId="0" fillId="2" borderId="4" xfId="0" applyNumberFormat="1" applyFont="1" applyFill="1" applyBorder="1" applyAlignment="1">
      <alignment vertical="top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top"/>
    </xf>
    <xf numFmtId="164" fontId="0" fillId="2" borderId="2" xfId="0" applyNumberFormat="1" applyFont="1" applyFill="1" applyBorder="1" applyAlignment="1">
      <alignment horizontal="left"/>
    </xf>
    <xf numFmtId="2" fontId="0" fillId="2" borderId="1" xfId="0" applyNumberFormat="1" applyFont="1" applyFill="1" applyBorder="1" applyAlignment="1">
      <alignment horizontal="right"/>
    </xf>
    <xf numFmtId="49" fontId="0" fillId="2" borderId="2" xfId="0" applyNumberFormat="1" applyFont="1" applyFill="1" applyBorder="1" applyAlignment="1">
      <alignment horizontal="left"/>
    </xf>
    <xf numFmtId="2" fontId="0" fillId="2" borderId="2" xfId="0" applyNumberFormat="1" applyFont="1" applyFill="1" applyBorder="1" applyAlignment="1">
      <alignment vertical="top"/>
    </xf>
    <xf numFmtId="0" fontId="0" fillId="2" borderId="1" xfId="0" applyFont="1" applyFill="1" applyBorder="1" applyAlignment="1">
      <alignment vertical="center"/>
    </xf>
    <xf numFmtId="2" fontId="0" fillId="0" borderId="1" xfId="0" applyNumberFormat="1" applyFont="1" applyBorder="1" applyAlignment="1">
      <alignment horizontal="right"/>
    </xf>
    <xf numFmtId="2" fontId="0" fillId="2" borderId="1" xfId="0" applyNumberFormat="1" applyFont="1" applyFill="1" applyBorder="1"/>
    <xf numFmtId="0" fontId="0" fillId="0" borderId="1" xfId="0" applyFont="1" applyBorder="1" applyAlignment="1">
      <alignment horizontal="center"/>
    </xf>
    <xf numFmtId="0" fontId="6" fillId="0" borderId="0" xfId="0" applyFont="1"/>
    <xf numFmtId="0" fontId="0" fillId="0" borderId="1" xfId="0" applyFont="1" applyBorder="1"/>
    <xf numFmtId="164" fontId="4" fillId="0" borderId="1" xfId="0" applyNumberFormat="1" applyFont="1" applyBorder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S74"/>
  <sheetViews>
    <sheetView tabSelected="1" zoomScale="80" zoomScaleNormal="80" workbookViewId="0">
      <selection activeCell="B17" sqref="B17"/>
    </sheetView>
  </sheetViews>
  <sheetFormatPr defaultColWidth="8.85546875" defaultRowHeight="15" x14ac:dyDescent="0.25"/>
  <cols>
    <col min="1" max="1" width="8.85546875" style="18"/>
    <col min="2" max="2" width="55.7109375" style="17" customWidth="1"/>
    <col min="3" max="3" width="11.7109375" style="17" customWidth="1"/>
    <col min="4" max="4" width="12.42578125" style="17" customWidth="1"/>
    <col min="5" max="5" width="13.85546875" style="18" customWidth="1"/>
    <col min="6" max="6" width="10.85546875" style="18" customWidth="1"/>
    <col min="7" max="7" width="14" style="18" customWidth="1"/>
    <col min="8" max="8" width="13.5703125" style="18" customWidth="1"/>
    <col min="9" max="9" width="54" style="17" customWidth="1"/>
    <col min="10" max="10" width="50.5703125" style="17" customWidth="1"/>
    <col min="11" max="11" width="13" style="17" customWidth="1"/>
    <col min="12" max="12" width="11.5703125" style="17" customWidth="1"/>
    <col min="13" max="13" width="11.7109375" style="17" customWidth="1"/>
    <col min="14" max="14" width="10.7109375" style="17" customWidth="1"/>
    <col min="15" max="15" width="13.7109375" style="17" customWidth="1"/>
    <col min="16" max="16384" width="8.85546875" style="17"/>
  </cols>
  <sheetData>
    <row r="2" spans="1:15" ht="23.25" x14ac:dyDescent="0.25">
      <c r="A2" s="20" t="s">
        <v>186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5" s="8" customFormat="1" ht="60" x14ac:dyDescent="0.25">
      <c r="A4" s="5" t="s">
        <v>0</v>
      </c>
      <c r="B4" s="5" t="s">
        <v>1</v>
      </c>
      <c r="C4" s="6" t="s">
        <v>38</v>
      </c>
      <c r="D4" s="6" t="s">
        <v>39</v>
      </c>
      <c r="E4" s="5" t="s">
        <v>2</v>
      </c>
      <c r="F4" s="5" t="s">
        <v>3</v>
      </c>
      <c r="G4" s="5" t="s">
        <v>34</v>
      </c>
      <c r="H4" s="5" t="s">
        <v>35</v>
      </c>
      <c r="I4" s="7" t="s">
        <v>37</v>
      </c>
      <c r="J4" s="7" t="s">
        <v>52</v>
      </c>
      <c r="K4" s="7" t="s">
        <v>53</v>
      </c>
      <c r="L4" s="7" t="s">
        <v>54</v>
      </c>
      <c r="M4" s="7" t="s">
        <v>4</v>
      </c>
      <c r="N4" s="7" t="s">
        <v>55</v>
      </c>
      <c r="O4" s="7" t="s">
        <v>56</v>
      </c>
    </row>
    <row r="5" spans="1:15" x14ac:dyDescent="0.25">
      <c r="A5" s="38">
        <v>1</v>
      </c>
      <c r="B5" s="39" t="s">
        <v>64</v>
      </c>
      <c r="C5" s="40">
        <v>45684</v>
      </c>
      <c r="D5" s="40">
        <v>45686</v>
      </c>
      <c r="E5" s="38" t="s">
        <v>32</v>
      </c>
      <c r="F5" s="38">
        <v>3</v>
      </c>
      <c r="G5" s="39" t="s">
        <v>36</v>
      </c>
      <c r="H5" s="39" t="s">
        <v>33</v>
      </c>
      <c r="I5" s="39" t="s">
        <v>63</v>
      </c>
      <c r="J5" s="41" t="s">
        <v>85</v>
      </c>
      <c r="K5" s="25">
        <v>310.8</v>
      </c>
      <c r="L5" s="25">
        <f>82.32+149.6</f>
        <v>231.92</v>
      </c>
      <c r="M5" s="25" t="s">
        <v>43</v>
      </c>
      <c r="N5" s="25">
        <v>165</v>
      </c>
      <c r="O5" s="25">
        <f>7.92+8.8</f>
        <v>16.72</v>
      </c>
    </row>
    <row r="6" spans="1:15" x14ac:dyDescent="0.25">
      <c r="A6" s="42">
        <v>2</v>
      </c>
      <c r="B6" s="43" t="s">
        <v>57</v>
      </c>
      <c r="C6" s="44">
        <v>45684</v>
      </c>
      <c r="D6" s="44">
        <v>45686</v>
      </c>
      <c r="E6" s="42" t="s">
        <v>32</v>
      </c>
      <c r="F6" s="42">
        <v>3</v>
      </c>
      <c r="G6" s="43" t="s">
        <v>36</v>
      </c>
      <c r="H6" s="43" t="s">
        <v>33</v>
      </c>
      <c r="I6" s="39" t="s">
        <v>63</v>
      </c>
      <c r="J6" s="41" t="s">
        <v>85</v>
      </c>
      <c r="K6" s="26">
        <v>310.8</v>
      </c>
      <c r="L6" s="26">
        <f>82.32+149.6</f>
        <v>231.92</v>
      </c>
      <c r="M6" s="26" t="s">
        <v>43</v>
      </c>
      <c r="N6" s="26">
        <v>165</v>
      </c>
      <c r="O6" s="26">
        <f>7.92</f>
        <v>7.92</v>
      </c>
    </row>
    <row r="7" spans="1:15" x14ac:dyDescent="0.25">
      <c r="A7" s="42">
        <v>3</v>
      </c>
      <c r="B7" s="43" t="s">
        <v>65</v>
      </c>
      <c r="C7" s="44">
        <v>45707</v>
      </c>
      <c r="D7" s="44">
        <v>45711</v>
      </c>
      <c r="E7" s="42" t="s">
        <v>40</v>
      </c>
      <c r="F7" s="42">
        <v>5</v>
      </c>
      <c r="G7" s="43" t="s">
        <v>42</v>
      </c>
      <c r="H7" s="43" t="s">
        <v>41</v>
      </c>
      <c r="I7" s="43" t="s">
        <v>59</v>
      </c>
      <c r="J7" s="45" t="s">
        <v>30</v>
      </c>
      <c r="K7" s="26">
        <v>0</v>
      </c>
      <c r="L7" s="26">
        <v>0</v>
      </c>
      <c r="M7" s="26" t="s">
        <v>43</v>
      </c>
      <c r="N7" s="26">
        <v>0</v>
      </c>
      <c r="O7" s="26">
        <v>0</v>
      </c>
    </row>
    <row r="8" spans="1:15" x14ac:dyDescent="0.25">
      <c r="A8" s="42">
        <v>4</v>
      </c>
      <c r="B8" s="43" t="s">
        <v>58</v>
      </c>
      <c r="C8" s="44">
        <v>45729</v>
      </c>
      <c r="D8" s="44">
        <v>45731</v>
      </c>
      <c r="E8" s="42" t="s">
        <v>46</v>
      </c>
      <c r="F8" s="42">
        <v>3</v>
      </c>
      <c r="G8" s="43" t="s">
        <v>44</v>
      </c>
      <c r="H8" s="43" t="s">
        <v>45</v>
      </c>
      <c r="I8" s="43" t="s">
        <v>61</v>
      </c>
      <c r="J8" s="45" t="s">
        <v>51</v>
      </c>
      <c r="K8" s="26">
        <v>240</v>
      </c>
      <c r="L8" s="27">
        <v>302</v>
      </c>
      <c r="M8" s="26" t="s">
        <v>43</v>
      </c>
      <c r="N8" s="26">
        <v>180</v>
      </c>
      <c r="O8" s="26">
        <f>7.92+11.2+2.5+8.48+6.9+11.2+2.5</f>
        <v>50.7</v>
      </c>
    </row>
    <row r="9" spans="1:15" x14ac:dyDescent="0.25">
      <c r="A9" s="42">
        <v>5</v>
      </c>
      <c r="B9" s="4" t="s">
        <v>66</v>
      </c>
      <c r="C9" s="44">
        <v>45740</v>
      </c>
      <c r="D9" s="44">
        <v>45743</v>
      </c>
      <c r="E9" s="42" t="s">
        <v>46</v>
      </c>
      <c r="F9" s="42">
        <v>4</v>
      </c>
      <c r="G9" s="43" t="s">
        <v>48</v>
      </c>
      <c r="H9" s="43" t="s">
        <v>47</v>
      </c>
      <c r="I9" s="43" t="s">
        <v>60</v>
      </c>
      <c r="J9" s="45" t="s">
        <v>30</v>
      </c>
      <c r="K9" s="26">
        <v>0</v>
      </c>
      <c r="L9" s="26">
        <v>0</v>
      </c>
      <c r="M9" s="26" t="s">
        <v>43</v>
      </c>
      <c r="N9" s="26">
        <v>0</v>
      </c>
      <c r="O9" s="28">
        <v>29.99</v>
      </c>
    </row>
    <row r="10" spans="1:15" x14ac:dyDescent="0.25">
      <c r="A10" s="9">
        <v>6</v>
      </c>
      <c r="B10" s="4" t="s">
        <v>67</v>
      </c>
      <c r="C10" s="10">
        <v>45740</v>
      </c>
      <c r="D10" s="10">
        <v>45743</v>
      </c>
      <c r="E10" s="9" t="s">
        <v>46</v>
      </c>
      <c r="F10" s="9">
        <v>4</v>
      </c>
      <c r="G10" s="4" t="s">
        <v>48</v>
      </c>
      <c r="H10" s="4" t="s">
        <v>47</v>
      </c>
      <c r="I10" s="4" t="s">
        <v>60</v>
      </c>
      <c r="J10" s="11" t="s">
        <v>30</v>
      </c>
      <c r="K10" s="26">
        <v>0</v>
      </c>
      <c r="L10" s="26">
        <v>0</v>
      </c>
      <c r="M10" s="26" t="s">
        <v>43</v>
      </c>
      <c r="N10" s="26">
        <v>0</v>
      </c>
      <c r="O10" s="26">
        <v>0</v>
      </c>
    </row>
    <row r="11" spans="1:15" x14ac:dyDescent="0.25">
      <c r="A11" s="9">
        <v>7</v>
      </c>
      <c r="B11" s="4" t="s">
        <v>68</v>
      </c>
      <c r="C11" s="10">
        <v>45746</v>
      </c>
      <c r="D11" s="10">
        <v>45752</v>
      </c>
      <c r="E11" s="9" t="s">
        <v>81</v>
      </c>
      <c r="F11" s="9">
        <v>7</v>
      </c>
      <c r="G11" s="4" t="s">
        <v>50</v>
      </c>
      <c r="H11" s="4" t="s">
        <v>49</v>
      </c>
      <c r="I11" s="4" t="s">
        <v>62</v>
      </c>
      <c r="J11" s="11" t="s">
        <v>30</v>
      </c>
      <c r="K11" s="26">
        <v>0</v>
      </c>
      <c r="L11" s="26">
        <v>0</v>
      </c>
      <c r="M11" s="26" t="s">
        <v>43</v>
      </c>
      <c r="N11" s="26">
        <v>0</v>
      </c>
      <c r="O11" s="26">
        <v>0</v>
      </c>
    </row>
    <row r="12" spans="1:15" x14ac:dyDescent="0.25">
      <c r="A12" s="9">
        <v>8</v>
      </c>
      <c r="B12" s="4" t="s">
        <v>65</v>
      </c>
      <c r="C12" s="10">
        <v>45746</v>
      </c>
      <c r="D12" s="10">
        <v>45752</v>
      </c>
      <c r="E12" s="9" t="s">
        <v>81</v>
      </c>
      <c r="F12" s="9">
        <v>7</v>
      </c>
      <c r="G12" s="4" t="s">
        <v>50</v>
      </c>
      <c r="H12" s="4" t="s">
        <v>49</v>
      </c>
      <c r="I12" s="4" t="s">
        <v>62</v>
      </c>
      <c r="J12" s="11" t="s">
        <v>30</v>
      </c>
      <c r="K12" s="26">
        <v>0</v>
      </c>
      <c r="L12" s="26">
        <v>0</v>
      </c>
      <c r="M12" s="26" t="s">
        <v>43</v>
      </c>
      <c r="N12" s="26">
        <v>0</v>
      </c>
      <c r="O12" s="26">
        <v>0</v>
      </c>
    </row>
    <row r="13" spans="1:15" x14ac:dyDescent="0.25">
      <c r="A13" s="9">
        <v>9</v>
      </c>
      <c r="B13" s="12" t="s">
        <v>88</v>
      </c>
      <c r="C13" s="13">
        <v>45749</v>
      </c>
      <c r="D13" s="13">
        <v>45750</v>
      </c>
      <c r="E13" s="9" t="s">
        <v>81</v>
      </c>
      <c r="F13" s="14">
        <v>2</v>
      </c>
      <c r="G13" s="4" t="s">
        <v>44</v>
      </c>
      <c r="H13" s="12" t="s">
        <v>45</v>
      </c>
      <c r="I13" s="12" t="s">
        <v>69</v>
      </c>
      <c r="J13" s="15" t="s">
        <v>85</v>
      </c>
      <c r="K13" s="29">
        <v>146.4</v>
      </c>
      <c r="L13" s="29">
        <v>287.82</v>
      </c>
      <c r="M13" s="26" t="s">
        <v>43</v>
      </c>
      <c r="N13" s="26">
        <v>120</v>
      </c>
      <c r="O13" s="26">
        <f>5.28+4.24+11.2+15.99+11.2</f>
        <v>47.91</v>
      </c>
    </row>
    <row r="14" spans="1:15" x14ac:dyDescent="0.25">
      <c r="A14" s="9">
        <v>10</v>
      </c>
      <c r="B14" s="12" t="s">
        <v>89</v>
      </c>
      <c r="C14" s="13">
        <v>45749</v>
      </c>
      <c r="D14" s="13">
        <v>45750</v>
      </c>
      <c r="E14" s="9" t="s">
        <v>81</v>
      </c>
      <c r="F14" s="14">
        <v>2</v>
      </c>
      <c r="G14" s="4" t="s">
        <v>44</v>
      </c>
      <c r="H14" s="12" t="s">
        <v>45</v>
      </c>
      <c r="I14" s="12" t="s">
        <v>69</v>
      </c>
      <c r="J14" s="15" t="s">
        <v>85</v>
      </c>
      <c r="K14" s="29">
        <v>146.4</v>
      </c>
      <c r="L14" s="29">
        <v>287.82</v>
      </c>
      <c r="M14" s="26" t="s">
        <v>43</v>
      </c>
      <c r="N14" s="26">
        <v>120</v>
      </c>
      <c r="O14" s="26">
        <f>11.2+11.2+4.24+5.28</f>
        <v>31.92</v>
      </c>
    </row>
    <row r="15" spans="1:15" x14ac:dyDescent="0.25">
      <c r="A15" s="9">
        <v>11</v>
      </c>
      <c r="B15" s="12" t="s">
        <v>87</v>
      </c>
      <c r="C15" s="13">
        <v>45761</v>
      </c>
      <c r="D15" s="13">
        <v>45763</v>
      </c>
      <c r="E15" s="9" t="s">
        <v>81</v>
      </c>
      <c r="F15" s="14">
        <v>3</v>
      </c>
      <c r="G15" s="11" t="s">
        <v>33</v>
      </c>
      <c r="H15" s="12" t="s">
        <v>36</v>
      </c>
      <c r="I15" s="12" t="s">
        <v>70</v>
      </c>
      <c r="J15" s="11" t="s">
        <v>86</v>
      </c>
      <c r="K15" s="26">
        <v>0</v>
      </c>
      <c r="L15" s="26">
        <v>0</v>
      </c>
      <c r="M15" s="26" t="s">
        <v>43</v>
      </c>
      <c r="N15" s="26">
        <v>0</v>
      </c>
      <c r="O15" s="26">
        <v>0</v>
      </c>
    </row>
    <row r="16" spans="1:15" x14ac:dyDescent="0.25">
      <c r="A16" s="9">
        <v>12</v>
      </c>
      <c r="B16" s="12" t="s">
        <v>65</v>
      </c>
      <c r="C16" s="13">
        <v>45782</v>
      </c>
      <c r="D16" s="13">
        <v>45785</v>
      </c>
      <c r="E16" s="9" t="s">
        <v>82</v>
      </c>
      <c r="F16" s="14">
        <v>4</v>
      </c>
      <c r="G16" s="13" t="s">
        <v>90</v>
      </c>
      <c r="H16" s="12" t="s">
        <v>72</v>
      </c>
      <c r="I16" s="12" t="s">
        <v>71</v>
      </c>
      <c r="J16" s="12" t="s">
        <v>91</v>
      </c>
      <c r="K16" s="26">
        <v>0</v>
      </c>
      <c r="L16" s="26">
        <v>0</v>
      </c>
      <c r="M16" s="26" t="s">
        <v>43</v>
      </c>
      <c r="N16" s="26">
        <v>0</v>
      </c>
      <c r="O16" s="26">
        <v>0</v>
      </c>
    </row>
    <row r="17" spans="1:15" x14ac:dyDescent="0.25">
      <c r="A17" s="9">
        <v>13</v>
      </c>
      <c r="B17" s="12" t="s">
        <v>166</v>
      </c>
      <c r="C17" s="13">
        <v>45789</v>
      </c>
      <c r="D17" s="13">
        <v>45790</v>
      </c>
      <c r="E17" s="9" t="s">
        <v>82</v>
      </c>
      <c r="F17" s="14">
        <v>2</v>
      </c>
      <c r="G17" s="4" t="s">
        <v>44</v>
      </c>
      <c r="H17" s="12" t="s">
        <v>45</v>
      </c>
      <c r="I17" s="12" t="s">
        <v>73</v>
      </c>
      <c r="J17" s="3" t="s">
        <v>92</v>
      </c>
      <c r="K17" s="30">
        <v>78</v>
      </c>
      <c r="L17" s="31">
        <f>186.49+
210.83</f>
        <v>397.32000000000005</v>
      </c>
      <c r="M17" s="26" t="s">
        <v>43</v>
      </c>
      <c r="N17" s="26">
        <v>120</v>
      </c>
      <c r="O17" s="26">
        <f>33.6+5.28</f>
        <v>38.880000000000003</v>
      </c>
    </row>
    <row r="18" spans="1:15" x14ac:dyDescent="0.25">
      <c r="A18" s="9">
        <v>14</v>
      </c>
      <c r="B18" s="12" t="s">
        <v>93</v>
      </c>
      <c r="C18" s="13">
        <v>45789</v>
      </c>
      <c r="D18" s="13">
        <v>45790</v>
      </c>
      <c r="E18" s="9" t="s">
        <v>82</v>
      </c>
      <c r="F18" s="14">
        <v>2</v>
      </c>
      <c r="G18" s="4" t="s">
        <v>44</v>
      </c>
      <c r="H18" s="12" t="s">
        <v>45</v>
      </c>
      <c r="I18" s="12" t="s">
        <v>73</v>
      </c>
      <c r="J18" s="3" t="s">
        <v>92</v>
      </c>
      <c r="K18" s="30">
        <v>78</v>
      </c>
      <c r="L18" s="31">
        <f>186.49+
210.83</f>
        <v>397.32000000000005</v>
      </c>
      <c r="M18" s="30" t="s">
        <v>43</v>
      </c>
      <c r="N18" s="30">
        <v>120</v>
      </c>
      <c r="O18" s="31">
        <f>35.44+
5.28</f>
        <v>40.72</v>
      </c>
    </row>
    <row r="19" spans="1:15" x14ac:dyDescent="0.25">
      <c r="A19" s="9">
        <v>15</v>
      </c>
      <c r="B19" s="12" t="s">
        <v>87</v>
      </c>
      <c r="C19" s="13">
        <v>45797</v>
      </c>
      <c r="D19" s="13">
        <v>45800</v>
      </c>
      <c r="E19" s="9" t="s">
        <v>82</v>
      </c>
      <c r="F19" s="14">
        <v>4</v>
      </c>
      <c r="G19" s="11" t="s">
        <v>94</v>
      </c>
      <c r="H19" s="12" t="s">
        <v>74</v>
      </c>
      <c r="I19" s="12" t="s">
        <v>95</v>
      </c>
      <c r="J19" s="11" t="s">
        <v>96</v>
      </c>
      <c r="K19" s="26">
        <v>0</v>
      </c>
      <c r="L19" s="26">
        <v>0</v>
      </c>
      <c r="M19" s="30" t="s">
        <v>43</v>
      </c>
      <c r="N19" s="26">
        <v>140</v>
      </c>
      <c r="O19" s="29">
        <v>10.56</v>
      </c>
    </row>
    <row r="20" spans="1:15" x14ac:dyDescent="0.25">
      <c r="A20" s="9">
        <v>16</v>
      </c>
      <c r="B20" s="12" t="s">
        <v>97</v>
      </c>
      <c r="C20" s="13">
        <v>45805</v>
      </c>
      <c r="D20" s="13">
        <v>45808</v>
      </c>
      <c r="E20" s="9" t="s">
        <v>82</v>
      </c>
      <c r="F20" s="14">
        <v>4</v>
      </c>
      <c r="G20" s="11" t="s">
        <v>84</v>
      </c>
      <c r="H20" s="12" t="s">
        <v>76</v>
      </c>
      <c r="I20" s="12" t="s">
        <v>75</v>
      </c>
      <c r="J20" s="15" t="s">
        <v>85</v>
      </c>
      <c r="K20" s="29">
        <f>170+116+93.34</f>
        <v>379.34000000000003</v>
      </c>
      <c r="L20" s="29">
        <v>321.45</v>
      </c>
      <c r="M20" s="30" t="s">
        <v>43</v>
      </c>
      <c r="N20" s="26">
        <v>260</v>
      </c>
      <c r="O20" s="26">
        <v>1084.25</v>
      </c>
    </row>
    <row r="21" spans="1:15" x14ac:dyDescent="0.25">
      <c r="A21" s="9">
        <v>17</v>
      </c>
      <c r="B21" s="12" t="s">
        <v>98</v>
      </c>
      <c r="C21" s="13">
        <v>45805</v>
      </c>
      <c r="D21" s="13">
        <v>45808</v>
      </c>
      <c r="E21" s="9" t="s">
        <v>82</v>
      </c>
      <c r="F21" s="14">
        <v>4</v>
      </c>
      <c r="G21" s="11" t="s">
        <v>84</v>
      </c>
      <c r="H21" s="12" t="s">
        <v>76</v>
      </c>
      <c r="I21" s="12" t="s">
        <v>75</v>
      </c>
      <c r="J21" s="15" t="s">
        <v>85</v>
      </c>
      <c r="K21" s="29">
        <f>170+116+94.22</f>
        <v>380.22</v>
      </c>
      <c r="L21" s="29">
        <v>321.45</v>
      </c>
      <c r="M21" s="30" t="s">
        <v>43</v>
      </c>
      <c r="N21" s="26">
        <v>260</v>
      </c>
      <c r="O21" s="26">
        <v>120.51</v>
      </c>
    </row>
    <row r="22" spans="1:15" x14ac:dyDescent="0.25">
      <c r="A22" s="9">
        <v>18</v>
      </c>
      <c r="B22" s="43" t="s">
        <v>57</v>
      </c>
      <c r="C22" s="24">
        <v>45810</v>
      </c>
      <c r="D22" s="24">
        <v>45813</v>
      </c>
      <c r="E22" s="42" t="s">
        <v>83</v>
      </c>
      <c r="F22" s="46">
        <v>4</v>
      </c>
      <c r="G22" s="24" t="s">
        <v>99</v>
      </c>
      <c r="H22" s="47" t="s">
        <v>78</v>
      </c>
      <c r="I22" s="48" t="s">
        <v>77</v>
      </c>
      <c r="J22" s="15" t="s">
        <v>85</v>
      </c>
      <c r="K22" s="26">
        <v>0</v>
      </c>
      <c r="L22" s="32">
        <v>898.87</v>
      </c>
      <c r="M22" s="30" t="s">
        <v>43</v>
      </c>
      <c r="N22" s="26">
        <v>140</v>
      </c>
      <c r="O22" s="26">
        <f>20+20.58+225</f>
        <v>265.58</v>
      </c>
    </row>
    <row r="23" spans="1:15" x14ac:dyDescent="0.25">
      <c r="A23" s="9">
        <v>19</v>
      </c>
      <c r="B23" s="47" t="s">
        <v>100</v>
      </c>
      <c r="C23" s="24">
        <v>45824</v>
      </c>
      <c r="D23" s="24">
        <v>45827</v>
      </c>
      <c r="E23" s="42" t="s">
        <v>83</v>
      </c>
      <c r="F23" s="46">
        <v>4</v>
      </c>
      <c r="G23" s="24" t="s">
        <v>101</v>
      </c>
      <c r="H23" s="47" t="s">
        <v>80</v>
      </c>
      <c r="I23" s="48" t="s">
        <v>79</v>
      </c>
      <c r="J23" s="11" t="s">
        <v>102</v>
      </c>
      <c r="K23" s="26">
        <v>0</v>
      </c>
      <c r="L23" s="26">
        <v>0</v>
      </c>
      <c r="M23" s="30" t="s">
        <v>43</v>
      </c>
      <c r="N23" s="26">
        <v>60</v>
      </c>
      <c r="O23" s="49">
        <v>13.2</v>
      </c>
    </row>
    <row r="24" spans="1:15" x14ac:dyDescent="0.25">
      <c r="A24" s="50" t="s">
        <v>109</v>
      </c>
      <c r="B24" s="12" t="s">
        <v>166</v>
      </c>
      <c r="C24" s="24">
        <v>45838</v>
      </c>
      <c r="D24" s="24">
        <v>45842</v>
      </c>
      <c r="E24" s="42" t="s">
        <v>104</v>
      </c>
      <c r="F24" s="51">
        <v>5</v>
      </c>
      <c r="G24" s="52" t="s">
        <v>105</v>
      </c>
      <c r="H24" s="47" t="s">
        <v>103</v>
      </c>
      <c r="I24" s="47" t="s">
        <v>106</v>
      </c>
      <c r="J24" s="3" t="s">
        <v>108</v>
      </c>
      <c r="K24" s="49">
        <v>0</v>
      </c>
      <c r="L24" s="49">
        <v>0</v>
      </c>
      <c r="M24" s="30" t="s">
        <v>43</v>
      </c>
      <c r="N24" s="49">
        <v>145</v>
      </c>
      <c r="O24" s="49">
        <v>0</v>
      </c>
    </row>
    <row r="25" spans="1:15" x14ac:dyDescent="0.25">
      <c r="A25" s="42">
        <v>21</v>
      </c>
      <c r="B25" s="47" t="s">
        <v>140</v>
      </c>
      <c r="C25" s="24">
        <v>45844</v>
      </c>
      <c r="D25" s="24">
        <v>45849</v>
      </c>
      <c r="E25" s="42" t="s">
        <v>104</v>
      </c>
      <c r="F25" s="51">
        <v>6</v>
      </c>
      <c r="G25" s="53" t="s">
        <v>33</v>
      </c>
      <c r="H25" s="47" t="s">
        <v>107</v>
      </c>
      <c r="I25" s="47" t="s">
        <v>110</v>
      </c>
      <c r="J25" s="11" t="s">
        <v>85</v>
      </c>
      <c r="K25" s="33">
        <v>649.20000000000005</v>
      </c>
      <c r="L25" s="33">
        <v>447.88</v>
      </c>
      <c r="M25" s="30" t="s">
        <v>43</v>
      </c>
      <c r="N25" s="49">
        <v>330</v>
      </c>
      <c r="O25" s="33">
        <f>15.84+47.99</f>
        <v>63.83</v>
      </c>
    </row>
    <row r="26" spans="1:15" x14ac:dyDescent="0.25">
      <c r="A26" s="42">
        <v>22</v>
      </c>
      <c r="B26" s="47" t="s">
        <v>57</v>
      </c>
      <c r="C26" s="24">
        <v>45844</v>
      </c>
      <c r="D26" s="24">
        <v>45849</v>
      </c>
      <c r="E26" s="42" t="s">
        <v>104</v>
      </c>
      <c r="F26" s="51">
        <v>6</v>
      </c>
      <c r="G26" s="53" t="s">
        <v>33</v>
      </c>
      <c r="H26" s="47" t="s">
        <v>107</v>
      </c>
      <c r="I26" s="47" t="s">
        <v>110</v>
      </c>
      <c r="J26" s="11" t="s">
        <v>85</v>
      </c>
      <c r="K26" s="33">
        <v>649.20000000000005</v>
      </c>
      <c r="L26" s="33">
        <v>447.88</v>
      </c>
      <c r="M26" s="30" t="s">
        <v>43</v>
      </c>
      <c r="N26" s="49">
        <v>330</v>
      </c>
      <c r="O26" s="33">
        <v>15.84</v>
      </c>
    </row>
    <row r="27" spans="1:15" x14ac:dyDescent="0.25">
      <c r="A27" s="42">
        <v>24</v>
      </c>
      <c r="B27" s="47" t="s">
        <v>143</v>
      </c>
      <c r="C27" s="54">
        <v>45865</v>
      </c>
      <c r="D27" s="54">
        <v>45872</v>
      </c>
      <c r="E27" s="55" t="s">
        <v>111</v>
      </c>
      <c r="F27" s="55">
        <v>8</v>
      </c>
      <c r="G27" s="56" t="s">
        <v>48</v>
      </c>
      <c r="H27" s="57" t="s">
        <v>113</v>
      </c>
      <c r="I27" s="58" t="s">
        <v>112</v>
      </c>
      <c r="J27" s="16" t="s">
        <v>115</v>
      </c>
      <c r="K27" s="59">
        <v>0</v>
      </c>
      <c r="L27" s="34">
        <v>626.36</v>
      </c>
      <c r="M27" s="35" t="s">
        <v>43</v>
      </c>
      <c r="N27" s="59">
        <v>0</v>
      </c>
      <c r="O27" s="34">
        <v>21.12</v>
      </c>
    </row>
    <row r="28" spans="1:15" x14ac:dyDescent="0.25">
      <c r="A28" s="42">
        <v>25</v>
      </c>
      <c r="B28" s="47" t="s">
        <v>146</v>
      </c>
      <c r="C28" s="24">
        <v>45873</v>
      </c>
      <c r="D28" s="24">
        <v>45877</v>
      </c>
      <c r="E28" s="42" t="s">
        <v>111</v>
      </c>
      <c r="F28" s="42">
        <v>5</v>
      </c>
      <c r="G28" s="47" t="s">
        <v>114</v>
      </c>
      <c r="H28" s="45" t="s">
        <v>122</v>
      </c>
      <c r="I28" s="60" t="s">
        <v>117</v>
      </c>
      <c r="J28" s="3" t="s">
        <v>116</v>
      </c>
      <c r="K28" s="49">
        <v>0</v>
      </c>
      <c r="L28" s="49">
        <v>0</v>
      </c>
      <c r="M28" s="30" t="s">
        <v>43</v>
      </c>
      <c r="N28" s="49">
        <v>0</v>
      </c>
      <c r="O28" s="49">
        <v>0</v>
      </c>
    </row>
    <row r="29" spans="1:15" x14ac:dyDescent="0.25">
      <c r="A29" s="42">
        <v>26</v>
      </c>
      <c r="B29" s="47" t="s">
        <v>145</v>
      </c>
      <c r="C29" s="24">
        <v>45894</v>
      </c>
      <c r="D29" s="24">
        <v>45896</v>
      </c>
      <c r="E29" s="42" t="s">
        <v>111</v>
      </c>
      <c r="F29" s="51">
        <v>3</v>
      </c>
      <c r="G29" s="47" t="s">
        <v>114</v>
      </c>
      <c r="H29" s="47" t="s">
        <v>118</v>
      </c>
      <c r="I29" s="61" t="s">
        <v>119</v>
      </c>
      <c r="J29" s="11" t="s">
        <v>85</v>
      </c>
      <c r="K29" s="36">
        <v>116</v>
      </c>
      <c r="L29" s="49">
        <v>0</v>
      </c>
      <c r="M29" s="49"/>
      <c r="N29" s="49">
        <v>120</v>
      </c>
      <c r="O29" s="36">
        <f>7.92+16.6</f>
        <v>24.520000000000003</v>
      </c>
    </row>
    <row r="30" spans="1:15" x14ac:dyDescent="0.25">
      <c r="A30" s="42">
        <v>27</v>
      </c>
      <c r="B30" s="47" t="s">
        <v>97</v>
      </c>
      <c r="C30" s="24">
        <v>45894</v>
      </c>
      <c r="D30" s="24">
        <v>45896</v>
      </c>
      <c r="E30" s="42" t="s">
        <v>111</v>
      </c>
      <c r="F30" s="51">
        <v>3</v>
      </c>
      <c r="G30" s="47" t="s">
        <v>114</v>
      </c>
      <c r="H30" s="47" t="s">
        <v>118</v>
      </c>
      <c r="I30" s="61" t="s">
        <v>119</v>
      </c>
      <c r="J30" s="11" t="s">
        <v>85</v>
      </c>
      <c r="K30" s="36">
        <v>116</v>
      </c>
      <c r="L30" s="49">
        <v>0</v>
      </c>
      <c r="M30" s="49"/>
      <c r="N30" s="49">
        <v>120</v>
      </c>
      <c r="O30" s="36">
        <f>7.92+16.6</f>
        <v>24.520000000000003</v>
      </c>
    </row>
    <row r="31" spans="1:15" x14ac:dyDescent="0.25">
      <c r="A31" s="42">
        <v>28</v>
      </c>
      <c r="B31" s="47" t="s">
        <v>147</v>
      </c>
      <c r="C31" s="24">
        <v>45894</v>
      </c>
      <c r="D31" s="24">
        <v>45896</v>
      </c>
      <c r="E31" s="42" t="s">
        <v>111</v>
      </c>
      <c r="F31" s="51">
        <v>3</v>
      </c>
      <c r="G31" s="47" t="s">
        <v>114</v>
      </c>
      <c r="H31" s="47" t="s">
        <v>118</v>
      </c>
      <c r="I31" s="61" t="s">
        <v>119</v>
      </c>
      <c r="J31" s="11" t="s">
        <v>85</v>
      </c>
      <c r="K31" s="36">
        <v>116</v>
      </c>
      <c r="L31" s="49">
        <v>0</v>
      </c>
      <c r="M31" s="49"/>
      <c r="N31" s="49">
        <v>120</v>
      </c>
      <c r="O31" s="36">
        <f>7.92+16.6</f>
        <v>24.520000000000003</v>
      </c>
    </row>
    <row r="32" spans="1:15" x14ac:dyDescent="0.25">
      <c r="A32" s="42">
        <v>29</v>
      </c>
      <c r="B32" s="47" t="s">
        <v>146</v>
      </c>
      <c r="C32" s="24">
        <v>45902</v>
      </c>
      <c r="D32" s="24">
        <v>45905</v>
      </c>
      <c r="E32" s="42" t="s">
        <v>120</v>
      </c>
      <c r="F32" s="42">
        <v>4</v>
      </c>
      <c r="G32" s="47" t="s">
        <v>33</v>
      </c>
      <c r="H32" s="45" t="s">
        <v>123</v>
      </c>
      <c r="I32" s="47" t="s">
        <v>121</v>
      </c>
      <c r="J32" s="3" t="s">
        <v>124</v>
      </c>
      <c r="K32" s="49">
        <v>0</v>
      </c>
      <c r="L32" s="49">
        <v>0</v>
      </c>
      <c r="M32" s="30" t="s">
        <v>43</v>
      </c>
      <c r="N32" s="49">
        <v>0</v>
      </c>
      <c r="O32" s="49">
        <v>0</v>
      </c>
    </row>
    <row r="33" spans="1:15" x14ac:dyDescent="0.25">
      <c r="A33" s="42">
        <v>30</v>
      </c>
      <c r="B33" s="19" t="s">
        <v>57</v>
      </c>
      <c r="C33" s="24">
        <v>45907</v>
      </c>
      <c r="D33" s="24">
        <v>45910</v>
      </c>
      <c r="E33" s="42" t="s">
        <v>120</v>
      </c>
      <c r="F33" s="42">
        <v>4</v>
      </c>
      <c r="G33" s="47" t="s">
        <v>127</v>
      </c>
      <c r="H33" s="47" t="s">
        <v>125</v>
      </c>
      <c r="I33" s="48" t="s">
        <v>126</v>
      </c>
      <c r="J33" s="11" t="s">
        <v>85</v>
      </c>
      <c r="K33" s="36">
        <v>495.84</v>
      </c>
      <c r="L33" s="49">
        <v>918.87</v>
      </c>
      <c r="M33" s="30" t="s">
        <v>43</v>
      </c>
      <c r="N33" s="49">
        <v>240</v>
      </c>
      <c r="O33" s="36">
        <v>345.78</v>
      </c>
    </row>
    <row r="34" spans="1:15" x14ac:dyDescent="0.25">
      <c r="A34" s="42">
        <v>31</v>
      </c>
      <c r="B34" s="48" t="s">
        <v>145</v>
      </c>
      <c r="C34" s="24">
        <v>45908</v>
      </c>
      <c r="D34" s="24">
        <v>45911</v>
      </c>
      <c r="E34" s="42" t="s">
        <v>120</v>
      </c>
      <c r="F34" s="51">
        <v>4</v>
      </c>
      <c r="G34" s="24" t="s">
        <v>101</v>
      </c>
      <c r="H34" s="47" t="s">
        <v>128</v>
      </c>
      <c r="I34" s="48" t="s">
        <v>129</v>
      </c>
      <c r="J34" s="11" t="s">
        <v>85</v>
      </c>
      <c r="K34" s="36">
        <v>275.25</v>
      </c>
      <c r="L34" s="36">
        <f>238.72+149.53</f>
        <v>388.25</v>
      </c>
      <c r="M34" s="30" t="s">
        <v>43</v>
      </c>
      <c r="N34" s="49">
        <v>200</v>
      </c>
      <c r="O34" s="36">
        <f>86.66+10.03</f>
        <v>96.69</v>
      </c>
    </row>
    <row r="35" spans="1:15" x14ac:dyDescent="0.25">
      <c r="A35" s="42">
        <v>32</v>
      </c>
      <c r="B35" s="48" t="s">
        <v>88</v>
      </c>
      <c r="C35" s="24">
        <v>45908</v>
      </c>
      <c r="D35" s="24">
        <v>45911</v>
      </c>
      <c r="E35" s="42" t="s">
        <v>120</v>
      </c>
      <c r="F35" s="51">
        <v>4</v>
      </c>
      <c r="G35" s="24" t="s">
        <v>101</v>
      </c>
      <c r="H35" s="47" t="s">
        <v>128</v>
      </c>
      <c r="I35" s="48" t="s">
        <v>129</v>
      </c>
      <c r="J35" s="11" t="s">
        <v>85</v>
      </c>
      <c r="K35" s="36">
        <v>275.25</v>
      </c>
      <c r="L35" s="36">
        <f>238.72+149.53</f>
        <v>388.25</v>
      </c>
      <c r="M35" s="30" t="s">
        <v>43</v>
      </c>
      <c r="N35" s="49">
        <v>200</v>
      </c>
      <c r="O35" s="36">
        <f>86.66+10.03</f>
        <v>96.69</v>
      </c>
    </row>
    <row r="36" spans="1:15" x14ac:dyDescent="0.25">
      <c r="A36" s="42">
        <v>33</v>
      </c>
      <c r="B36" s="48" t="s">
        <v>144</v>
      </c>
      <c r="C36" s="24">
        <v>45908</v>
      </c>
      <c r="D36" s="24">
        <v>45911</v>
      </c>
      <c r="E36" s="42" t="s">
        <v>120</v>
      </c>
      <c r="F36" s="51">
        <v>4</v>
      </c>
      <c r="G36" s="24" t="s">
        <v>101</v>
      </c>
      <c r="H36" s="47" t="s">
        <v>128</v>
      </c>
      <c r="I36" s="48" t="s">
        <v>129</v>
      </c>
      <c r="J36" s="11" t="s">
        <v>85</v>
      </c>
      <c r="K36" s="36">
        <v>275.25</v>
      </c>
      <c r="L36" s="36">
        <f>238.72+149.53</f>
        <v>388.25</v>
      </c>
      <c r="M36" s="30" t="s">
        <v>43</v>
      </c>
      <c r="N36" s="49">
        <v>200</v>
      </c>
      <c r="O36" s="36">
        <f>86.66+10.03</f>
        <v>96.69</v>
      </c>
    </row>
    <row r="37" spans="1:15" x14ac:dyDescent="0.25">
      <c r="A37" s="42">
        <v>34</v>
      </c>
      <c r="B37" s="48" t="s">
        <v>88</v>
      </c>
      <c r="C37" s="24">
        <v>45908</v>
      </c>
      <c r="D37" s="24">
        <v>45911</v>
      </c>
      <c r="E37" s="42" t="s">
        <v>120</v>
      </c>
      <c r="F37" s="51">
        <v>4</v>
      </c>
      <c r="G37" s="24" t="s">
        <v>101</v>
      </c>
      <c r="H37" s="47" t="s">
        <v>128</v>
      </c>
      <c r="I37" s="48" t="s">
        <v>129</v>
      </c>
      <c r="J37" s="11" t="s">
        <v>85</v>
      </c>
      <c r="K37" s="36">
        <v>275.25</v>
      </c>
      <c r="L37" s="36">
        <f>238.72+149.53</f>
        <v>388.25</v>
      </c>
      <c r="M37" s="30" t="s">
        <v>43</v>
      </c>
      <c r="N37" s="49">
        <v>200</v>
      </c>
      <c r="O37" s="36">
        <f>86.66+10.03</f>
        <v>96.69</v>
      </c>
    </row>
    <row r="38" spans="1:15" x14ac:dyDescent="0.25">
      <c r="A38" s="42">
        <v>35</v>
      </c>
      <c r="B38" s="48" t="s">
        <v>143</v>
      </c>
      <c r="C38" s="24">
        <v>45913</v>
      </c>
      <c r="D38" s="24">
        <v>45921</v>
      </c>
      <c r="E38" s="42" t="s">
        <v>120</v>
      </c>
      <c r="F38" s="42">
        <v>9</v>
      </c>
      <c r="G38" s="45" t="s">
        <v>131</v>
      </c>
      <c r="H38" s="47" t="s">
        <v>130</v>
      </c>
      <c r="I38" s="48" t="s">
        <v>132</v>
      </c>
      <c r="J38" s="3" t="s">
        <v>133</v>
      </c>
      <c r="K38" s="49">
        <v>0</v>
      </c>
      <c r="L38" s="49">
        <v>0</v>
      </c>
      <c r="M38" s="49"/>
      <c r="N38" s="49">
        <v>0</v>
      </c>
      <c r="O38" s="49">
        <v>0</v>
      </c>
    </row>
    <row r="39" spans="1:15" x14ac:dyDescent="0.25">
      <c r="A39" s="42">
        <v>36</v>
      </c>
      <c r="B39" s="48" t="s">
        <v>143</v>
      </c>
      <c r="C39" s="24">
        <v>45913</v>
      </c>
      <c r="D39" s="24">
        <v>45921</v>
      </c>
      <c r="E39" s="42" t="s">
        <v>120</v>
      </c>
      <c r="F39" s="42">
        <v>9</v>
      </c>
      <c r="G39" s="45" t="s">
        <v>131</v>
      </c>
      <c r="H39" s="47" t="s">
        <v>130</v>
      </c>
      <c r="I39" s="48" t="s">
        <v>132</v>
      </c>
      <c r="J39" s="3" t="s">
        <v>133</v>
      </c>
      <c r="K39" s="49">
        <v>0</v>
      </c>
      <c r="L39" s="49">
        <v>0</v>
      </c>
      <c r="M39" s="49"/>
      <c r="N39" s="49">
        <v>0</v>
      </c>
      <c r="O39" s="49">
        <v>0</v>
      </c>
    </row>
    <row r="40" spans="1:15" x14ac:dyDescent="0.25">
      <c r="A40" s="42">
        <v>37</v>
      </c>
      <c r="B40" s="48" t="s">
        <v>143</v>
      </c>
      <c r="C40" s="24">
        <v>45913</v>
      </c>
      <c r="D40" s="24">
        <v>45921</v>
      </c>
      <c r="E40" s="42" t="s">
        <v>120</v>
      </c>
      <c r="F40" s="42">
        <v>9</v>
      </c>
      <c r="G40" s="45" t="s">
        <v>131</v>
      </c>
      <c r="H40" s="47" t="s">
        <v>130</v>
      </c>
      <c r="I40" s="48" t="s">
        <v>132</v>
      </c>
      <c r="J40" s="3" t="s">
        <v>133</v>
      </c>
      <c r="K40" s="49">
        <v>0</v>
      </c>
      <c r="L40" s="49">
        <v>0</v>
      </c>
      <c r="M40" s="49"/>
      <c r="N40" s="49">
        <v>0</v>
      </c>
      <c r="O40" s="49">
        <v>0</v>
      </c>
    </row>
    <row r="41" spans="1:15" x14ac:dyDescent="0.25">
      <c r="A41" s="42">
        <v>38</v>
      </c>
      <c r="B41" s="48" t="s">
        <v>142</v>
      </c>
      <c r="C41" s="24">
        <v>45915</v>
      </c>
      <c r="D41" s="24">
        <v>45919</v>
      </c>
      <c r="E41" s="42" t="s">
        <v>120</v>
      </c>
      <c r="F41" s="51">
        <v>5</v>
      </c>
      <c r="G41" s="47" t="s">
        <v>101</v>
      </c>
      <c r="H41" s="48" t="s">
        <v>134</v>
      </c>
      <c r="I41" s="48" t="s">
        <v>137</v>
      </c>
      <c r="J41" s="11" t="s">
        <v>85</v>
      </c>
      <c r="K41" s="49">
        <v>0</v>
      </c>
      <c r="L41" s="36">
        <v>104</v>
      </c>
      <c r="M41" s="30" t="s">
        <v>43</v>
      </c>
      <c r="N41" s="49">
        <v>250</v>
      </c>
      <c r="O41" s="37">
        <v>313.2</v>
      </c>
    </row>
    <row r="42" spans="1:15" x14ac:dyDescent="0.25">
      <c r="A42" s="42">
        <v>39</v>
      </c>
      <c r="B42" s="43" t="s">
        <v>58</v>
      </c>
      <c r="C42" s="24">
        <v>45916</v>
      </c>
      <c r="D42" s="24">
        <v>45919</v>
      </c>
      <c r="E42" s="42" t="s">
        <v>120</v>
      </c>
      <c r="F42" s="51">
        <v>4</v>
      </c>
      <c r="G42" s="47" t="s">
        <v>44</v>
      </c>
      <c r="H42" s="48" t="s">
        <v>45</v>
      </c>
      <c r="I42" s="48" t="s">
        <v>136</v>
      </c>
      <c r="J42" s="45" t="s">
        <v>51</v>
      </c>
      <c r="K42" s="36">
        <v>393.72</v>
      </c>
      <c r="L42" s="36">
        <v>241.82</v>
      </c>
      <c r="M42" s="30" t="s">
        <v>43</v>
      </c>
      <c r="N42" s="49">
        <v>240</v>
      </c>
      <c r="O42" s="36">
        <v>7.92</v>
      </c>
    </row>
    <row r="43" spans="1:15" x14ac:dyDescent="0.25">
      <c r="A43" s="42">
        <v>40</v>
      </c>
      <c r="B43" s="48" t="s">
        <v>141</v>
      </c>
      <c r="C43" s="62">
        <v>45923</v>
      </c>
      <c r="D43" s="24">
        <v>45926</v>
      </c>
      <c r="E43" s="42" t="s">
        <v>120</v>
      </c>
      <c r="F43" s="51">
        <v>4</v>
      </c>
      <c r="G43" s="47" t="s">
        <v>33</v>
      </c>
      <c r="H43" s="48" t="s">
        <v>135</v>
      </c>
      <c r="I43" s="48" t="s">
        <v>138</v>
      </c>
      <c r="J43" s="61" t="s">
        <v>139</v>
      </c>
      <c r="K43" s="49">
        <v>0</v>
      </c>
      <c r="L43" s="49">
        <v>0</v>
      </c>
      <c r="M43" s="49"/>
      <c r="N43" s="49">
        <v>220</v>
      </c>
      <c r="O43" s="49">
        <v>0</v>
      </c>
    </row>
    <row r="44" spans="1:15" x14ac:dyDescent="0.25">
      <c r="A44" s="42">
        <v>41</v>
      </c>
      <c r="B44" s="47" t="s">
        <v>145</v>
      </c>
      <c r="C44" s="24">
        <v>45936</v>
      </c>
      <c r="D44" s="24">
        <v>45940</v>
      </c>
      <c r="E44" s="42" t="s">
        <v>149</v>
      </c>
      <c r="F44" s="42">
        <v>5</v>
      </c>
      <c r="G44" s="47" t="s">
        <v>150</v>
      </c>
      <c r="H44" s="47" t="s">
        <v>148</v>
      </c>
      <c r="I44" s="47" t="s">
        <v>164</v>
      </c>
      <c r="J44" s="11" t="s">
        <v>167</v>
      </c>
      <c r="K44" s="49">
        <v>312</v>
      </c>
      <c r="L44" s="49"/>
      <c r="M44" s="49"/>
      <c r="N44" s="63">
        <v>150</v>
      </c>
      <c r="O44" s="49">
        <f>280+7.7</f>
        <v>287.7</v>
      </c>
    </row>
    <row r="45" spans="1:15" x14ac:dyDescent="0.25">
      <c r="A45" s="42">
        <v>42</v>
      </c>
      <c r="B45" s="47" t="s">
        <v>88</v>
      </c>
      <c r="C45" s="24">
        <v>45936</v>
      </c>
      <c r="D45" s="24">
        <v>45940</v>
      </c>
      <c r="E45" s="42" t="s">
        <v>149</v>
      </c>
      <c r="F45" s="42">
        <v>5</v>
      </c>
      <c r="G45" s="47" t="s">
        <v>150</v>
      </c>
      <c r="H45" s="47" t="s">
        <v>148</v>
      </c>
      <c r="I45" s="47" t="s">
        <v>164</v>
      </c>
      <c r="J45" s="11" t="s">
        <v>167</v>
      </c>
      <c r="K45" s="49">
        <v>312</v>
      </c>
      <c r="L45" s="49"/>
      <c r="M45" s="49"/>
      <c r="N45" s="63">
        <v>150</v>
      </c>
      <c r="O45" s="49">
        <f>280+7.7</f>
        <v>287.7</v>
      </c>
    </row>
    <row r="46" spans="1:15" x14ac:dyDescent="0.25">
      <c r="A46" s="42">
        <v>43</v>
      </c>
      <c r="B46" s="47" t="s">
        <v>183</v>
      </c>
      <c r="C46" s="24">
        <v>45937</v>
      </c>
      <c r="D46" s="24">
        <v>45941</v>
      </c>
      <c r="E46" s="42" t="s">
        <v>149</v>
      </c>
      <c r="F46" s="9">
        <v>5</v>
      </c>
      <c r="G46" s="47" t="s">
        <v>151</v>
      </c>
      <c r="H46" s="47" t="s">
        <v>148</v>
      </c>
      <c r="I46" s="47" t="s">
        <v>164</v>
      </c>
      <c r="J46" s="11" t="s">
        <v>167</v>
      </c>
      <c r="K46" s="49">
        <v>344</v>
      </c>
      <c r="L46" s="49"/>
      <c r="M46" s="49"/>
      <c r="N46" s="63">
        <v>60</v>
      </c>
      <c r="O46" s="49">
        <f>280+7.7</f>
        <v>287.7</v>
      </c>
    </row>
    <row r="47" spans="1:15" x14ac:dyDescent="0.25">
      <c r="A47" s="42">
        <v>44</v>
      </c>
      <c r="B47" s="47" t="s">
        <v>146</v>
      </c>
      <c r="C47" s="24">
        <v>45937</v>
      </c>
      <c r="D47" s="24">
        <v>45941</v>
      </c>
      <c r="E47" s="42" t="s">
        <v>149</v>
      </c>
      <c r="F47" s="9">
        <v>5</v>
      </c>
      <c r="G47" s="47" t="s">
        <v>151</v>
      </c>
      <c r="H47" s="47" t="s">
        <v>148</v>
      </c>
      <c r="I47" s="47" t="s">
        <v>164</v>
      </c>
      <c r="J47" s="11" t="s">
        <v>167</v>
      </c>
      <c r="K47" s="49">
        <v>344</v>
      </c>
      <c r="L47" s="49"/>
      <c r="M47" s="49"/>
      <c r="N47" s="63">
        <v>60</v>
      </c>
      <c r="O47" s="49">
        <f>280+7.7</f>
        <v>287.7</v>
      </c>
    </row>
    <row r="48" spans="1:15" x14ac:dyDescent="0.25">
      <c r="A48" s="42">
        <v>45</v>
      </c>
      <c r="B48" s="12" t="s">
        <v>166</v>
      </c>
      <c r="C48" s="62">
        <v>45957</v>
      </c>
      <c r="D48" s="62">
        <v>45961</v>
      </c>
      <c r="E48" s="38" t="s">
        <v>149</v>
      </c>
      <c r="F48" s="38">
        <v>5</v>
      </c>
      <c r="G48" s="64" t="s">
        <v>153</v>
      </c>
      <c r="H48" s="64" t="s">
        <v>152</v>
      </c>
      <c r="I48" s="64" t="s">
        <v>165</v>
      </c>
      <c r="J48" s="3" t="s">
        <v>108</v>
      </c>
      <c r="K48" s="65"/>
      <c r="L48" s="65"/>
      <c r="M48" s="30" t="s">
        <v>43</v>
      </c>
      <c r="N48" s="63">
        <v>90</v>
      </c>
      <c r="O48" s="65"/>
    </row>
    <row r="49" spans="1:19" x14ac:dyDescent="0.25">
      <c r="A49" s="42">
        <v>46</v>
      </c>
      <c r="B49" s="47" t="s">
        <v>147</v>
      </c>
      <c r="C49" s="24">
        <v>45967</v>
      </c>
      <c r="D49" s="24">
        <v>45968</v>
      </c>
      <c r="E49" s="42" t="s">
        <v>177</v>
      </c>
      <c r="F49" s="42">
        <v>2</v>
      </c>
      <c r="G49" s="47" t="s">
        <v>155</v>
      </c>
      <c r="H49" s="47" t="s">
        <v>150</v>
      </c>
      <c r="I49" s="66" t="s">
        <v>22</v>
      </c>
      <c r="J49" s="11" t="s">
        <v>85</v>
      </c>
      <c r="K49" s="49">
        <v>0</v>
      </c>
      <c r="L49" s="49">
        <v>0</v>
      </c>
      <c r="M49" s="49">
        <v>0</v>
      </c>
      <c r="N49" s="49">
        <v>18</v>
      </c>
      <c r="O49" s="49">
        <v>0</v>
      </c>
    </row>
    <row r="50" spans="1:19" x14ac:dyDescent="0.25">
      <c r="A50" s="42">
        <v>47</v>
      </c>
      <c r="B50" s="47" t="s">
        <v>145</v>
      </c>
      <c r="C50" s="24">
        <v>45967</v>
      </c>
      <c r="D50" s="24">
        <v>45968</v>
      </c>
      <c r="E50" s="42" t="s">
        <v>177</v>
      </c>
      <c r="F50" s="42">
        <v>2</v>
      </c>
      <c r="G50" s="47" t="s">
        <v>155</v>
      </c>
      <c r="H50" s="47" t="s">
        <v>150</v>
      </c>
      <c r="I50" s="66" t="s">
        <v>22</v>
      </c>
      <c r="J50" s="11" t="s">
        <v>85</v>
      </c>
      <c r="K50" s="49">
        <v>0</v>
      </c>
      <c r="L50" s="49">
        <v>0</v>
      </c>
      <c r="M50" s="49">
        <v>0</v>
      </c>
      <c r="N50" s="49">
        <v>18</v>
      </c>
      <c r="O50" s="49">
        <v>0</v>
      </c>
    </row>
    <row r="51" spans="1:19" x14ac:dyDescent="0.25">
      <c r="A51" s="42">
        <v>48</v>
      </c>
      <c r="B51" s="48" t="s">
        <v>141</v>
      </c>
      <c r="C51" s="23">
        <v>45973</v>
      </c>
      <c r="D51" s="23">
        <v>45976</v>
      </c>
      <c r="E51" s="42" t="s">
        <v>177</v>
      </c>
      <c r="F51" s="42">
        <v>4</v>
      </c>
      <c r="G51" s="45" t="s">
        <v>171</v>
      </c>
      <c r="H51" s="47" t="s">
        <v>160</v>
      </c>
      <c r="I51" s="48" t="s">
        <v>159</v>
      </c>
      <c r="J51" s="70" t="s">
        <v>169</v>
      </c>
      <c r="K51" s="49">
        <v>0</v>
      </c>
      <c r="L51" s="49">
        <v>0</v>
      </c>
      <c r="M51" s="30" t="s">
        <v>43</v>
      </c>
      <c r="N51" s="49">
        <v>0</v>
      </c>
      <c r="O51" s="49">
        <v>0</v>
      </c>
    </row>
    <row r="52" spans="1:19" x14ac:dyDescent="0.25">
      <c r="A52" s="42">
        <v>49</v>
      </c>
      <c r="B52" s="12" t="s">
        <v>87</v>
      </c>
      <c r="C52" s="23">
        <v>45979</v>
      </c>
      <c r="D52" s="23">
        <v>45980</v>
      </c>
      <c r="E52" s="42" t="s">
        <v>177</v>
      </c>
      <c r="F52" s="42">
        <v>2</v>
      </c>
      <c r="G52" s="48" t="s">
        <v>45</v>
      </c>
      <c r="H52" s="47" t="s">
        <v>44</v>
      </c>
      <c r="I52" s="48" t="s">
        <v>172</v>
      </c>
      <c r="J52" s="71" t="s">
        <v>31</v>
      </c>
      <c r="K52" s="36">
        <v>250</v>
      </c>
      <c r="L52" s="36">
        <v>310.82</v>
      </c>
      <c r="M52" s="30" t="s">
        <v>43</v>
      </c>
      <c r="N52" s="67">
        <v>120</v>
      </c>
      <c r="O52" s="36">
        <v>77.41</v>
      </c>
    </row>
    <row r="53" spans="1:19" x14ac:dyDescent="0.25">
      <c r="A53" s="42">
        <v>50</v>
      </c>
      <c r="B53" s="48" t="s">
        <v>146</v>
      </c>
      <c r="C53" s="23">
        <v>45978</v>
      </c>
      <c r="D53" s="23">
        <v>45981</v>
      </c>
      <c r="E53" s="42" t="s">
        <v>177</v>
      </c>
      <c r="F53" s="42">
        <v>4</v>
      </c>
      <c r="G53" s="48" t="s">
        <v>162</v>
      </c>
      <c r="H53" s="47" t="s">
        <v>44</v>
      </c>
      <c r="I53" s="48" t="s">
        <v>174</v>
      </c>
      <c r="J53" s="3" t="s">
        <v>173</v>
      </c>
      <c r="K53" s="49">
        <v>0</v>
      </c>
      <c r="L53" s="49">
        <v>0</v>
      </c>
      <c r="M53" s="30" t="s">
        <v>43</v>
      </c>
      <c r="N53" s="67">
        <v>0</v>
      </c>
      <c r="O53" s="67">
        <v>0</v>
      </c>
    </row>
    <row r="54" spans="1:19" x14ac:dyDescent="0.25">
      <c r="A54" s="42">
        <v>51</v>
      </c>
      <c r="B54" s="48" t="s">
        <v>58</v>
      </c>
      <c r="C54" s="72">
        <v>45985</v>
      </c>
      <c r="D54" s="23">
        <v>45989</v>
      </c>
      <c r="E54" s="42" t="s">
        <v>177</v>
      </c>
      <c r="F54" s="42">
        <v>5</v>
      </c>
      <c r="G54" s="45" t="s">
        <v>154</v>
      </c>
      <c r="H54" s="48" t="s">
        <v>45</v>
      </c>
      <c r="I54" s="48" t="s">
        <v>168</v>
      </c>
      <c r="J54" s="11" t="s">
        <v>85</v>
      </c>
      <c r="K54" s="68">
        <v>760</v>
      </c>
      <c r="L54" s="33">
        <v>388.82</v>
      </c>
      <c r="M54" s="30" t="s">
        <v>43</v>
      </c>
      <c r="N54" s="63">
        <v>300</v>
      </c>
      <c r="O54" s="63">
        <v>39.18</v>
      </c>
    </row>
    <row r="55" spans="1:19" x14ac:dyDescent="0.25">
      <c r="A55" s="42">
        <v>52</v>
      </c>
      <c r="B55" s="48" t="s">
        <v>178</v>
      </c>
      <c r="C55" s="72">
        <v>45985</v>
      </c>
      <c r="D55" s="23">
        <v>45989</v>
      </c>
      <c r="E55" s="42" t="s">
        <v>177</v>
      </c>
      <c r="F55" s="42">
        <v>5</v>
      </c>
      <c r="G55" s="45" t="s">
        <v>154</v>
      </c>
      <c r="H55" s="48" t="s">
        <v>45</v>
      </c>
      <c r="I55" s="48" t="s">
        <v>168</v>
      </c>
      <c r="J55" s="11" t="s">
        <v>85</v>
      </c>
      <c r="K55" s="68">
        <v>760</v>
      </c>
      <c r="L55" s="68">
        <v>339.82</v>
      </c>
      <c r="M55" s="30" t="s">
        <v>43</v>
      </c>
      <c r="N55" s="63">
        <v>300</v>
      </c>
      <c r="O55" s="63">
        <v>8.48</v>
      </c>
    </row>
    <row r="56" spans="1:19" x14ac:dyDescent="0.25">
      <c r="A56" s="42">
        <v>53</v>
      </c>
      <c r="B56" s="12" t="s">
        <v>166</v>
      </c>
      <c r="C56" s="72">
        <v>45985</v>
      </c>
      <c r="D56" s="23">
        <v>45989</v>
      </c>
      <c r="E56" s="42" t="s">
        <v>177</v>
      </c>
      <c r="F56" s="42">
        <v>5</v>
      </c>
      <c r="G56" s="45" t="s">
        <v>154</v>
      </c>
      <c r="H56" s="48" t="s">
        <v>45</v>
      </c>
      <c r="I56" s="48" t="s">
        <v>168</v>
      </c>
      <c r="J56" s="11" t="s">
        <v>85</v>
      </c>
      <c r="K56" s="68">
        <v>760</v>
      </c>
      <c r="L56" s="33">
        <v>388.82</v>
      </c>
      <c r="M56" s="30" t="s">
        <v>43</v>
      </c>
      <c r="N56" s="63">
        <v>300</v>
      </c>
      <c r="O56" s="63">
        <f>39.18+1.5</f>
        <v>40.68</v>
      </c>
      <c r="P56" s="21"/>
      <c r="Q56" s="21"/>
      <c r="S56" s="22"/>
    </row>
    <row r="57" spans="1:19" x14ac:dyDescent="0.25">
      <c r="A57" s="42">
        <v>54</v>
      </c>
      <c r="B57" s="47" t="s">
        <v>183</v>
      </c>
      <c r="C57" s="72">
        <v>45985</v>
      </c>
      <c r="D57" s="23">
        <v>45989</v>
      </c>
      <c r="E57" s="42" t="s">
        <v>177</v>
      </c>
      <c r="F57" s="42">
        <v>5</v>
      </c>
      <c r="G57" s="45" t="s">
        <v>154</v>
      </c>
      <c r="H57" s="48" t="s">
        <v>45</v>
      </c>
      <c r="I57" s="48" t="s">
        <v>168</v>
      </c>
      <c r="J57" s="11" t="s">
        <v>85</v>
      </c>
      <c r="K57" s="68">
        <v>760</v>
      </c>
      <c r="L57" s="33">
        <v>388.82</v>
      </c>
      <c r="M57" s="30" t="s">
        <v>43</v>
      </c>
      <c r="N57" s="63">
        <v>300</v>
      </c>
      <c r="O57" s="63">
        <v>67.56</v>
      </c>
    </row>
    <row r="58" spans="1:19" x14ac:dyDescent="0.25">
      <c r="A58" s="42">
        <v>55</v>
      </c>
      <c r="B58" s="48" t="s">
        <v>179</v>
      </c>
      <c r="C58" s="72">
        <v>45985</v>
      </c>
      <c r="D58" s="23">
        <v>45989</v>
      </c>
      <c r="E58" s="42" t="s">
        <v>177</v>
      </c>
      <c r="F58" s="42">
        <v>5</v>
      </c>
      <c r="G58" s="45" t="s">
        <v>154</v>
      </c>
      <c r="H58" s="48" t="s">
        <v>45</v>
      </c>
      <c r="I58" s="48" t="s">
        <v>168</v>
      </c>
      <c r="J58" s="11" t="s">
        <v>85</v>
      </c>
      <c r="K58" s="68">
        <v>760</v>
      </c>
      <c r="L58" s="33">
        <v>388.82</v>
      </c>
      <c r="M58" s="30" t="s">
        <v>43</v>
      </c>
      <c r="N58" s="63">
        <v>300</v>
      </c>
      <c r="O58" s="63">
        <f>80.17-16</f>
        <v>64.17</v>
      </c>
      <c r="P58" s="21"/>
      <c r="Q58" s="21"/>
      <c r="R58" s="21"/>
      <c r="S58" s="21"/>
    </row>
    <row r="59" spans="1:19" x14ac:dyDescent="0.25">
      <c r="A59" s="42">
        <v>56</v>
      </c>
      <c r="B59" s="48" t="s">
        <v>180</v>
      </c>
      <c r="C59" s="72">
        <v>45985</v>
      </c>
      <c r="D59" s="23">
        <v>45989</v>
      </c>
      <c r="E59" s="42" t="s">
        <v>177</v>
      </c>
      <c r="F59" s="42">
        <v>5</v>
      </c>
      <c r="G59" s="45" t="s">
        <v>154</v>
      </c>
      <c r="H59" s="48" t="s">
        <v>45</v>
      </c>
      <c r="I59" s="48" t="s">
        <v>168</v>
      </c>
      <c r="J59" s="11" t="s">
        <v>85</v>
      </c>
      <c r="K59" s="68">
        <v>760</v>
      </c>
      <c r="L59" s="33">
        <v>388.82</v>
      </c>
      <c r="M59" s="30" t="s">
        <v>43</v>
      </c>
      <c r="N59" s="63">
        <v>300</v>
      </c>
      <c r="O59" s="63">
        <v>39.18</v>
      </c>
    </row>
    <row r="60" spans="1:19" x14ac:dyDescent="0.25">
      <c r="A60" s="42">
        <v>57</v>
      </c>
      <c r="B60" s="48" t="s">
        <v>181</v>
      </c>
      <c r="C60" s="72">
        <v>45985</v>
      </c>
      <c r="D60" s="23">
        <v>45989</v>
      </c>
      <c r="E60" s="42" t="s">
        <v>177</v>
      </c>
      <c r="F60" s="42">
        <v>5</v>
      </c>
      <c r="G60" s="45" t="s">
        <v>154</v>
      </c>
      <c r="H60" s="48" t="s">
        <v>45</v>
      </c>
      <c r="I60" s="48" t="s">
        <v>168</v>
      </c>
      <c r="J60" s="11" t="s">
        <v>85</v>
      </c>
      <c r="K60" s="68">
        <v>760</v>
      </c>
      <c r="L60" s="33">
        <v>388.82</v>
      </c>
      <c r="M60" s="30" t="s">
        <v>43</v>
      </c>
      <c r="N60" s="63">
        <v>300</v>
      </c>
      <c r="O60" s="63">
        <v>60.91</v>
      </c>
    </row>
    <row r="61" spans="1:19" x14ac:dyDescent="0.25">
      <c r="A61" s="42">
        <v>58</v>
      </c>
      <c r="B61" s="48" t="s">
        <v>178</v>
      </c>
      <c r="C61" s="72">
        <v>45985</v>
      </c>
      <c r="D61" s="23">
        <v>45989</v>
      </c>
      <c r="E61" s="42" t="s">
        <v>177</v>
      </c>
      <c r="F61" s="42">
        <v>5</v>
      </c>
      <c r="G61" s="45" t="s">
        <v>154</v>
      </c>
      <c r="H61" s="48" t="s">
        <v>45</v>
      </c>
      <c r="I61" s="48" t="s">
        <v>168</v>
      </c>
      <c r="J61" s="11" t="s">
        <v>85</v>
      </c>
      <c r="K61" s="68">
        <v>760</v>
      </c>
      <c r="L61" s="33">
        <v>388.82</v>
      </c>
      <c r="M61" s="30" t="s">
        <v>43</v>
      </c>
      <c r="N61" s="63">
        <v>300</v>
      </c>
      <c r="O61" s="63">
        <v>36.18</v>
      </c>
    </row>
    <row r="62" spans="1:19" x14ac:dyDescent="0.25">
      <c r="A62" s="42">
        <v>59</v>
      </c>
      <c r="B62" s="48" t="s">
        <v>185</v>
      </c>
      <c r="C62" s="72">
        <v>45985</v>
      </c>
      <c r="D62" s="23">
        <v>45989</v>
      </c>
      <c r="E62" s="42" t="s">
        <v>177</v>
      </c>
      <c r="F62" s="42">
        <v>5</v>
      </c>
      <c r="G62" s="45" t="s">
        <v>154</v>
      </c>
      <c r="H62" s="48" t="s">
        <v>45</v>
      </c>
      <c r="I62" s="48" t="s">
        <v>168</v>
      </c>
      <c r="J62" s="11" t="s">
        <v>85</v>
      </c>
      <c r="K62" s="68">
        <v>760</v>
      </c>
      <c r="L62" s="33">
        <v>388.82</v>
      </c>
      <c r="M62" s="30" t="s">
        <v>43</v>
      </c>
      <c r="N62" s="63">
        <v>300</v>
      </c>
      <c r="O62" s="63">
        <v>39.18</v>
      </c>
    </row>
    <row r="63" spans="1:19" x14ac:dyDescent="0.25">
      <c r="A63" s="42">
        <v>60</v>
      </c>
      <c r="B63" s="48" t="s">
        <v>184</v>
      </c>
      <c r="C63" s="72">
        <v>45985</v>
      </c>
      <c r="D63" s="23">
        <v>45989</v>
      </c>
      <c r="E63" s="42" t="s">
        <v>177</v>
      </c>
      <c r="F63" s="42">
        <v>5</v>
      </c>
      <c r="G63" s="45" t="s">
        <v>154</v>
      </c>
      <c r="H63" s="48" t="s">
        <v>45</v>
      </c>
      <c r="I63" s="48" t="s">
        <v>168</v>
      </c>
      <c r="J63" s="11" t="s">
        <v>85</v>
      </c>
      <c r="K63" s="68">
        <v>760</v>
      </c>
      <c r="L63" s="33">
        <v>388.82</v>
      </c>
      <c r="M63" s="30" t="s">
        <v>43</v>
      </c>
      <c r="N63" s="63">
        <v>300</v>
      </c>
      <c r="O63" s="63">
        <v>39.18</v>
      </c>
    </row>
    <row r="64" spans="1:19" x14ac:dyDescent="0.25">
      <c r="A64" s="42">
        <v>61</v>
      </c>
      <c r="B64" s="48" t="s">
        <v>184</v>
      </c>
      <c r="C64" s="72">
        <v>45985</v>
      </c>
      <c r="D64" s="23">
        <v>45989</v>
      </c>
      <c r="E64" s="42" t="s">
        <v>177</v>
      </c>
      <c r="F64" s="42">
        <v>5</v>
      </c>
      <c r="G64" s="45" t="s">
        <v>154</v>
      </c>
      <c r="H64" s="48" t="s">
        <v>45</v>
      </c>
      <c r="I64" s="48" t="s">
        <v>168</v>
      </c>
      <c r="J64" s="11" t="s">
        <v>85</v>
      </c>
      <c r="K64" s="68">
        <v>760</v>
      </c>
      <c r="L64" s="33">
        <v>388.82</v>
      </c>
      <c r="M64" s="30" t="s">
        <v>43</v>
      </c>
      <c r="N64" s="63">
        <v>300</v>
      </c>
      <c r="O64" s="63">
        <v>8.48</v>
      </c>
    </row>
    <row r="65" spans="1:18" x14ac:dyDescent="0.25">
      <c r="A65" s="42">
        <v>62</v>
      </c>
      <c r="B65" s="48" t="s">
        <v>184</v>
      </c>
      <c r="C65" s="72">
        <v>45985</v>
      </c>
      <c r="D65" s="23">
        <v>45989</v>
      </c>
      <c r="E65" s="42" t="s">
        <v>177</v>
      </c>
      <c r="F65" s="42">
        <v>5</v>
      </c>
      <c r="G65" s="45" t="s">
        <v>154</v>
      </c>
      <c r="H65" s="48" t="s">
        <v>45</v>
      </c>
      <c r="I65" s="48" t="s">
        <v>168</v>
      </c>
      <c r="J65" s="11" t="s">
        <v>85</v>
      </c>
      <c r="K65" s="68">
        <v>760</v>
      </c>
      <c r="L65" s="33">
        <v>388.82</v>
      </c>
      <c r="M65" s="30" t="s">
        <v>43</v>
      </c>
      <c r="N65" s="63">
        <v>300</v>
      </c>
      <c r="O65" s="63">
        <v>39.18</v>
      </c>
    </row>
    <row r="66" spans="1:18" x14ac:dyDescent="0.25">
      <c r="A66" s="42">
        <v>63</v>
      </c>
      <c r="B66" s="48" t="s">
        <v>58</v>
      </c>
      <c r="C66" s="23">
        <v>45984</v>
      </c>
      <c r="D66" s="23">
        <v>45997</v>
      </c>
      <c r="E66" s="42" t="s">
        <v>187</v>
      </c>
      <c r="F66" s="42">
        <v>14</v>
      </c>
      <c r="G66" s="48" t="s">
        <v>157</v>
      </c>
      <c r="H66" s="47" t="s">
        <v>158</v>
      </c>
      <c r="I66" s="48" t="s">
        <v>156</v>
      </c>
      <c r="J66" s="48" t="s">
        <v>170</v>
      </c>
      <c r="K66" s="49">
        <v>0</v>
      </c>
      <c r="L66" s="49">
        <v>0</v>
      </c>
      <c r="M66" s="30" t="s">
        <v>43</v>
      </c>
      <c r="N66" s="49">
        <v>0</v>
      </c>
      <c r="O66" s="49">
        <v>0</v>
      </c>
    </row>
    <row r="67" spans="1:18" x14ac:dyDescent="0.25">
      <c r="A67" s="42">
        <v>64</v>
      </c>
      <c r="B67" s="47" t="s">
        <v>140</v>
      </c>
      <c r="C67" s="24">
        <v>45991</v>
      </c>
      <c r="D67" s="24">
        <v>45994</v>
      </c>
      <c r="E67" s="42" t="s">
        <v>187</v>
      </c>
      <c r="F67" s="42">
        <v>4</v>
      </c>
      <c r="G67" s="47" t="s">
        <v>45</v>
      </c>
      <c r="H67" s="47" t="s">
        <v>44</v>
      </c>
      <c r="I67" s="47" t="s">
        <v>161</v>
      </c>
      <c r="J67" s="11" t="s">
        <v>85</v>
      </c>
      <c r="K67" s="33">
        <f>74+494</f>
        <v>568</v>
      </c>
      <c r="L67" s="33">
        <v>599.82000000000005</v>
      </c>
      <c r="M67" s="30" t="s">
        <v>43</v>
      </c>
      <c r="N67" s="63">
        <v>188</v>
      </c>
      <c r="O67" s="33">
        <v>50.55</v>
      </c>
      <c r="P67" s="21"/>
      <c r="Q67" s="21"/>
      <c r="R67" s="21"/>
    </row>
    <row r="68" spans="1:18" x14ac:dyDescent="0.25">
      <c r="A68" s="42">
        <v>65</v>
      </c>
      <c r="B68" s="47" t="s">
        <v>183</v>
      </c>
      <c r="C68" s="23">
        <v>45992</v>
      </c>
      <c r="D68" s="23">
        <v>45994</v>
      </c>
      <c r="E68" s="42" t="s">
        <v>187</v>
      </c>
      <c r="F68" s="69">
        <v>3</v>
      </c>
      <c r="G68" s="48" t="s">
        <v>45</v>
      </c>
      <c r="H68" s="47" t="s">
        <v>44</v>
      </c>
      <c r="I68" s="47" t="s">
        <v>161</v>
      </c>
      <c r="J68" s="61" t="s">
        <v>175</v>
      </c>
      <c r="K68" s="49">
        <v>0</v>
      </c>
      <c r="L68" s="49">
        <v>0</v>
      </c>
      <c r="M68" s="30" t="s">
        <v>43</v>
      </c>
      <c r="N68" s="49">
        <v>180</v>
      </c>
      <c r="O68" s="49">
        <v>0</v>
      </c>
    </row>
    <row r="69" spans="1:18" x14ac:dyDescent="0.25">
      <c r="A69" s="42">
        <v>66</v>
      </c>
      <c r="B69" s="48" t="s">
        <v>184</v>
      </c>
      <c r="C69" s="23">
        <v>46003</v>
      </c>
      <c r="D69" s="24">
        <v>46003</v>
      </c>
      <c r="E69" s="42" t="s">
        <v>187</v>
      </c>
      <c r="F69" s="46">
        <v>1</v>
      </c>
      <c r="G69" s="47" t="s">
        <v>176</v>
      </c>
      <c r="H69" s="47" t="s">
        <v>114</v>
      </c>
      <c r="I69" s="47" t="s">
        <v>163</v>
      </c>
      <c r="J69" s="71" t="s">
        <v>31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</row>
    <row r="70" spans="1:18" x14ac:dyDescent="0.25">
      <c r="A70" s="42">
        <v>67</v>
      </c>
      <c r="B70" s="48" t="s">
        <v>178</v>
      </c>
      <c r="C70" s="23">
        <v>46003</v>
      </c>
      <c r="D70" s="24">
        <v>46003</v>
      </c>
      <c r="E70" s="42" t="s">
        <v>187</v>
      </c>
      <c r="F70" s="46">
        <v>1</v>
      </c>
      <c r="G70" s="47" t="s">
        <v>176</v>
      </c>
      <c r="H70" s="47" t="s">
        <v>114</v>
      </c>
      <c r="I70" s="47" t="s">
        <v>163</v>
      </c>
      <c r="J70" s="71" t="s">
        <v>31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</row>
    <row r="71" spans="1:18" x14ac:dyDescent="0.25">
      <c r="A71" s="42">
        <v>68</v>
      </c>
      <c r="B71" s="47" t="s">
        <v>183</v>
      </c>
      <c r="C71" s="23">
        <v>46003</v>
      </c>
      <c r="D71" s="24">
        <v>46003</v>
      </c>
      <c r="E71" s="42" t="s">
        <v>187</v>
      </c>
      <c r="F71" s="46">
        <v>1</v>
      </c>
      <c r="G71" s="47" t="s">
        <v>176</v>
      </c>
      <c r="H71" s="47" t="s">
        <v>114</v>
      </c>
      <c r="I71" s="47" t="s">
        <v>163</v>
      </c>
      <c r="J71" s="71" t="s">
        <v>31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</row>
    <row r="72" spans="1:18" x14ac:dyDescent="0.25">
      <c r="A72" s="42">
        <v>69</v>
      </c>
      <c r="B72" s="48" t="s">
        <v>181</v>
      </c>
      <c r="C72" s="23">
        <v>46003</v>
      </c>
      <c r="D72" s="24">
        <v>46003</v>
      </c>
      <c r="E72" s="42" t="s">
        <v>187</v>
      </c>
      <c r="F72" s="46">
        <v>1</v>
      </c>
      <c r="G72" s="47" t="s">
        <v>176</v>
      </c>
      <c r="H72" s="47" t="s">
        <v>114</v>
      </c>
      <c r="I72" s="47" t="s">
        <v>163</v>
      </c>
      <c r="J72" s="71" t="s">
        <v>31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</row>
    <row r="73" spans="1:18" x14ac:dyDescent="0.25">
      <c r="A73" s="42">
        <v>70</v>
      </c>
      <c r="B73" s="48" t="s">
        <v>182</v>
      </c>
      <c r="C73" s="23">
        <v>46003</v>
      </c>
      <c r="D73" s="24">
        <v>46003</v>
      </c>
      <c r="E73" s="42" t="s">
        <v>187</v>
      </c>
      <c r="F73" s="46">
        <v>1</v>
      </c>
      <c r="G73" s="47" t="s">
        <v>176</v>
      </c>
      <c r="H73" s="47" t="s">
        <v>114</v>
      </c>
      <c r="I73" s="47" t="s">
        <v>163</v>
      </c>
      <c r="J73" s="71" t="s">
        <v>31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</row>
    <row r="74" spans="1:18" x14ac:dyDescent="0.25">
      <c r="A74" s="42">
        <v>71</v>
      </c>
      <c r="B74" s="48" t="s">
        <v>141</v>
      </c>
      <c r="C74" s="23">
        <v>46003</v>
      </c>
      <c r="D74" s="24">
        <v>46003</v>
      </c>
      <c r="E74" s="42" t="s">
        <v>187</v>
      </c>
      <c r="F74" s="46">
        <v>1</v>
      </c>
      <c r="G74" s="47" t="s">
        <v>176</v>
      </c>
      <c r="H74" s="47" t="s">
        <v>114</v>
      </c>
      <c r="I74" s="47" t="s">
        <v>163</v>
      </c>
      <c r="J74" s="71" t="s">
        <v>31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</row>
  </sheetData>
  <autoFilter ref="A4:O74" xr:uid="{4F8A15C8-AE04-4F5A-A333-99BF8E0EC9E4}"/>
  <mergeCells count="1">
    <mergeCell ref="A2:O2"/>
  </mergeCells>
  <dataValidations count="2">
    <dataValidation type="list" allowBlank="1" showInputMessage="1" showErrorMessage="1" sqref="M5:M28 M32:M37 M41:M42 M48:M68" xr:uid="{7D1D798B-3DA3-4F96-9A35-8CD4953B5A32}">
      <formula1>"Biznesa,Ekonomiskā"</formula1>
    </dataValidation>
    <dataValidation type="list" allowBlank="1" showInputMessage="1" showErrorMessage="1" sqref="D49:D50 E5:E74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orientation="portrait" verticalDpi="0" r:id="rId1"/>
  <ignoredErrors>
    <ignoredError sqref="A2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B2742D3-7A14-49A5-B02B-2C82D634257E}">
          <x14:formula1>
            <xm:f>Izvelnes!$A$30:$A$37</xm:f>
          </x14:formula1>
          <xm:sqref>J5:J7 J9:J15 J19:J41 J44:J65 I67:J67 I68 J69:J74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topLeftCell="A12" workbookViewId="0">
      <selection activeCell="A37" sqref="A37"/>
    </sheetView>
  </sheetViews>
  <sheetFormatPr defaultRowHeight="15" x14ac:dyDescent="0.25"/>
  <cols>
    <col min="1" max="1" width="70.28515625" bestFit="1" customWidth="1"/>
  </cols>
  <sheetData>
    <row r="1" spans="1:1" x14ac:dyDescent="0.25">
      <c r="A1" s="1" t="s">
        <v>5</v>
      </c>
    </row>
    <row r="2" spans="1:1" x14ac:dyDescent="0.25">
      <c r="A2" s="1" t="s">
        <v>6</v>
      </c>
    </row>
    <row r="3" spans="1:1" x14ac:dyDescent="0.25">
      <c r="A3" s="1" t="s">
        <v>7</v>
      </c>
    </row>
    <row r="4" spans="1:1" x14ac:dyDescent="0.25">
      <c r="A4" s="1" t="s">
        <v>8</v>
      </c>
    </row>
    <row r="5" spans="1:1" x14ac:dyDescent="0.25">
      <c r="A5" s="1" t="s">
        <v>9</v>
      </c>
    </row>
    <row r="6" spans="1:1" x14ac:dyDescent="0.25">
      <c r="A6" s="1" t="s">
        <v>10</v>
      </c>
    </row>
    <row r="7" spans="1:1" x14ac:dyDescent="0.25">
      <c r="A7" s="1" t="s">
        <v>11</v>
      </c>
    </row>
    <row r="8" spans="1:1" x14ac:dyDescent="0.25">
      <c r="A8" s="1" t="s">
        <v>12</v>
      </c>
    </row>
    <row r="9" spans="1:1" x14ac:dyDescent="0.25">
      <c r="A9" s="1" t="s">
        <v>13</v>
      </c>
    </row>
    <row r="10" spans="1:1" x14ac:dyDescent="0.25">
      <c r="A10" s="1" t="s">
        <v>14</v>
      </c>
    </row>
    <row r="11" spans="1:1" x14ac:dyDescent="0.25">
      <c r="A11" s="1" t="s">
        <v>15</v>
      </c>
    </row>
    <row r="12" spans="1:1" x14ac:dyDescent="0.25">
      <c r="A12" s="1" t="s">
        <v>16</v>
      </c>
    </row>
    <row r="13" spans="1:1" x14ac:dyDescent="0.25">
      <c r="A13" s="1" t="s">
        <v>17</v>
      </c>
    </row>
    <row r="14" spans="1:1" x14ac:dyDescent="0.25">
      <c r="A14" s="1" t="s">
        <v>18</v>
      </c>
    </row>
    <row r="15" spans="1:1" x14ac:dyDescent="0.25">
      <c r="A15" s="1" t="s">
        <v>19</v>
      </c>
    </row>
    <row r="16" spans="1:1" x14ac:dyDescent="0.25">
      <c r="A16" s="1" t="s">
        <v>20</v>
      </c>
    </row>
    <row r="17" spans="1:1" x14ac:dyDescent="0.25">
      <c r="A17" s="1" t="s">
        <v>21</v>
      </c>
    </row>
    <row r="18" spans="1:1" x14ac:dyDescent="0.25">
      <c r="A18" s="1" t="s">
        <v>22</v>
      </c>
    </row>
    <row r="19" spans="1:1" x14ac:dyDescent="0.25">
      <c r="A19" s="1" t="s">
        <v>23</v>
      </c>
    </row>
    <row r="30" spans="1:1" x14ac:dyDescent="0.25">
      <c r="A30" s="2" t="s">
        <v>24</v>
      </c>
    </row>
    <row r="31" spans="1:1" x14ac:dyDescent="0.25">
      <c r="A31" s="2" t="s">
        <v>25</v>
      </c>
    </row>
    <row r="32" spans="1:1" x14ac:dyDescent="0.25">
      <c r="A32" s="2" t="s">
        <v>26</v>
      </c>
    </row>
    <row r="33" spans="1:1" x14ac:dyDescent="0.25">
      <c r="A33" s="2" t="s">
        <v>27</v>
      </c>
    </row>
    <row r="34" spans="1:1" x14ac:dyDescent="0.25">
      <c r="A34" s="2" t="s">
        <v>28</v>
      </c>
    </row>
    <row r="35" spans="1:1" x14ac:dyDescent="0.25">
      <c r="A35" s="2" t="s">
        <v>29</v>
      </c>
    </row>
    <row r="36" spans="1:1" x14ac:dyDescent="0.25">
      <c r="A36" s="2" t="s">
        <v>30</v>
      </c>
    </row>
    <row r="37" spans="1:1" x14ac:dyDescent="0.25">
      <c r="A37" s="2" t="s">
        <v>31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Pārskats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Ieva Veikšina</cp:lastModifiedBy>
  <cp:revision/>
  <dcterms:created xsi:type="dcterms:W3CDTF">2025-02-24T14:21:48Z</dcterms:created>
  <dcterms:modified xsi:type="dcterms:W3CDTF">2026-01-20T20:24:30Z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